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Users\oangel\Downloads\"/>
    </mc:Choice>
  </mc:AlternateContent>
  <xr:revisionPtr revIDLastSave="0" documentId="13_ncr:1_{5F6867C0-CE07-44C0-BFFC-161B6C227F20}"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dquisiciones   (2)" sheetId="4" r:id="rId2"/>
    <sheet name="archivo de datos" sheetId="3" r:id="rId3"/>
  </sheets>
  <externalReferences>
    <externalReference r:id="rId4"/>
    <externalReference r:id="rId5"/>
    <externalReference r:id="rId6"/>
    <externalReference r:id="rId7"/>
  </externalReferences>
  <definedNames>
    <definedName name="_xlnm._FilterDatabase" localSheetId="1" hidden="1">'Adquisiciones   (2)'!$C$36:$D$36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4" l="1"/>
  <c r="D16" i="4"/>
  <c r="J9" i="2" s="1"/>
  <c r="I9" i="2" s="1"/>
  <c r="I7" i="2"/>
  <c r="I10" i="2"/>
  <c r="I11" i="2"/>
  <c r="J11" i="2"/>
  <c r="J10" i="2"/>
  <c r="J8" i="2"/>
  <c r="I8" i="2" s="1"/>
  <c r="J7" i="2"/>
  <c r="J6" i="2"/>
  <c r="I6" i="2" s="1"/>
  <c r="J5" i="2"/>
  <c r="I5" i="2" s="1"/>
  <c r="K49" i="4"/>
  <c r="L49" i="4" s="1"/>
  <c r="K30" i="4"/>
  <c r="D20" i="4" l="1"/>
  <c r="K41" i="4"/>
  <c r="K44" i="4"/>
  <c r="L44" i="4" s="1"/>
  <c r="K24" i="4" l="1"/>
  <c r="L24" i="4" s="1"/>
  <c r="L41" i="4" l="1"/>
  <c r="K36" i="4"/>
  <c r="L36" i="4" s="1"/>
  <c r="L3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tc={5B0B57AC-75F8-49AF-A8D7-7EC4A8DF3017}</author>
  </authors>
  <commentList>
    <comment ref="I9"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se compone de los 183 millones asignados por inversión más 24.650 mil por funcionamiento que se dejaron por si s requiere contratar docentes para venta de servicios.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tc={5B0B57AC-75F8-49AE-A8D7-7EC4A8DF3017}</author>
  </authors>
  <commentList>
    <comment ref="C16"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se compone de los 183
 millones asignados por inversión más 24.650 mil por funcionamiento que se dejaron por si s requiere contratar docentes para venta de servicios.</t>
      </text>
    </comment>
  </commentList>
</comments>
</file>

<file path=xl/sharedStrings.xml><?xml version="1.0" encoding="utf-8"?>
<sst xmlns="http://schemas.openxmlformats.org/spreadsheetml/2006/main" count="108393" uniqueCount="107853">
  <si>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</si>
  <si>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</si>
  <si>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</si>
  <si>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</si>
  <si>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</si>
  <si>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</si>
  <si>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</si>
  <si>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</si>
  <si>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</si>
  <si>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</si>
  <si>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</si>
  <si>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</si>
  <si>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</si>
  <si>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</si>
  <si>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</si>
  <si>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</si>
  <si>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</si>
  <si>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</si>
  <si>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</si>
  <si>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</si>
  <si>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</si>
  <si>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</si>
  <si>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</si>
  <si>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</si>
  <si>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</si>
  <si>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</si>
  <si>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</si>
  <si>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</si>
  <si>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</si>
  <si>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</si>
  <si>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</si>
  <si>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</si>
  <si>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</si>
  <si>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</si>
  <si>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</si>
  <si>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</si>
  <si>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</si>
  <si>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</si>
  <si>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</si>
  <si>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</si>
  <si>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</si>
  <si>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</si>
  <si>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</si>
  <si>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</si>
  <si>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</si>
  <si>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</si>
  <si>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</si>
  <si>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</si>
  <si>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</si>
  <si>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</si>
  <si>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</si>
  <si>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</si>
  <si>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</si>
  <si>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</si>
  <si>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</si>
  <si>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</si>
  <si>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</si>
  <si>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</si>
  <si>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</si>
  <si>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</si>
  <si>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</si>
  <si>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</si>
  <si>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</si>
  <si>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</si>
  <si>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</si>
  <si>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</si>
  <si>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</si>
  <si>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</si>
  <si>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</si>
  <si>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</si>
  <si>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</si>
  <si>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</si>
  <si>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</si>
  <si>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</si>
  <si>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</si>
  <si>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</si>
  <si>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</si>
  <si>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</si>
  <si>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</si>
  <si>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</si>
  <si>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</si>
  <si>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</si>
  <si>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</si>
  <si>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</si>
  <si>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</si>
  <si>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</si>
  <si>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</si>
  <si>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</si>
  <si>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</si>
  <si>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</si>
  <si>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</si>
  <si>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</si>
  <si>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</si>
  <si>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</si>
  <si>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</si>
  <si>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</si>
  <si>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</si>
  <si>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</si>
  <si>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</si>
  <si>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</si>
  <si>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</si>
  <si>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</si>
  <si>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</si>
  <si>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</si>
  <si>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</si>
  <si>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</si>
  <si>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</si>
  <si>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</si>
  <si>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</si>
  <si>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</si>
  <si>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</si>
  <si>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</si>
  <si>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</si>
  <si>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</si>
  <si>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</si>
  <si>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</si>
  <si>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</si>
  <si>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</si>
  <si>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</si>
  <si>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</si>
  <si>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</si>
  <si>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</si>
  <si>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</si>
  <si>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</si>
  <si>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</si>
  <si>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</si>
  <si>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</si>
  <si>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</si>
  <si>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</si>
  <si>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</si>
  <si>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</si>
  <si>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</si>
  <si>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</si>
  <si>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</si>
  <si>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</si>
  <si>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</si>
  <si>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</si>
  <si>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</si>
  <si>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</si>
  <si>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</si>
  <si>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</si>
  <si>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</si>
  <si>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</si>
  <si>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</si>
  <si>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</si>
  <si>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</si>
  <si>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</si>
  <si>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</si>
  <si>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</si>
  <si>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</si>
  <si>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</si>
  <si>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</si>
  <si>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</si>
  <si>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</si>
  <si>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</si>
  <si>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</si>
  <si>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</si>
  <si>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</si>
  <si>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</si>
  <si>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</si>
  <si>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</si>
  <si>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</si>
  <si>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</si>
  <si>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</si>
  <si>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</si>
  <si>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</si>
  <si>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</si>
  <si>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</si>
  <si>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</si>
  <si>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</si>
  <si>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</si>
  <si>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</si>
  <si>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</si>
  <si>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</si>
  <si>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</si>
  <si>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</si>
  <si>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</si>
  <si>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</si>
  <si>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</si>
  <si>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</si>
  <si>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</si>
  <si>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</si>
  <si>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</si>
  <si>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</si>
  <si>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</si>
  <si>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</si>
  <si>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</si>
  <si>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</si>
  <si>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</si>
  <si>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</si>
  <si>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</si>
  <si>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</si>
  <si>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</si>
  <si>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</si>
  <si>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</si>
  <si>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</si>
  <si>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</si>
  <si>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</si>
  <si>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</si>
  <si>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</si>
  <si>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</si>
  <si>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</si>
  <si>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</si>
  <si>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</si>
  <si>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</si>
  <si>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</si>
  <si>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</si>
  <si>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</si>
  <si>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</si>
  <si>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</si>
  <si>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</si>
  <si>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</si>
  <si>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</si>
  <si>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</si>
  <si>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</si>
  <si>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</si>
  <si>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</si>
  <si>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</si>
  <si>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</si>
  <si>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</si>
  <si>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</si>
  <si>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</si>
  <si>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</si>
  <si>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</si>
  <si>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</si>
  <si>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</si>
  <si>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</si>
  <si>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¿Cumple con mínimo el 30% de adquisición de alimentos comprados a pequeños productores agropecuarios y de la Agricultura Campesina, Familiar y Comunitaria locales? (decreto 248 de 2021)</t>
  </si>
  <si>
    <t>10101807</t>
  </si>
  <si>
    <t>Pulpo vivo</t>
  </si>
  <si>
    <t>CO-ANT-05101</t>
  </si>
  <si>
    <t>Ciudad Bolívar</t>
  </si>
  <si>
    <t>10101808</t>
  </si>
  <si>
    <t>Calamar vivo</t>
  </si>
  <si>
    <t>CO-ANT-05107</t>
  </si>
  <si>
    <t>Briceño</t>
  </si>
  <si>
    <t>10101809</t>
  </si>
  <si>
    <t xml:space="preserve">Sanguijuelas </t>
  </si>
  <si>
    <t>CO-ANT-05113</t>
  </si>
  <si>
    <t>Buriticá</t>
  </si>
  <si>
    <t>¿Se incluyen bienes y servicios que no están relacionados con el artículo 2.20.1.1.3 del Decreto 248 de 2021?</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</si>
  <si>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</si>
  <si>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</si>
  <si>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</si>
  <si>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</si>
  <si>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</si>
  <si>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</si>
  <si>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</si>
  <si>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</si>
  <si>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</si>
  <si>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</si>
  <si>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</si>
  <si>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</si>
  <si>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</si>
  <si>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</si>
  <si>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</si>
  <si>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</si>
  <si>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</si>
  <si>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</si>
  <si>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</si>
  <si>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</si>
  <si>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</si>
  <si>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</si>
  <si>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</si>
  <si>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</si>
  <si>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</si>
  <si>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</si>
  <si>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</si>
  <si>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</si>
  <si>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</si>
  <si>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</si>
  <si>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</si>
  <si>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</si>
  <si>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</si>
  <si>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</si>
  <si>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</si>
  <si>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</si>
  <si>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</si>
  <si>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</si>
  <si>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</si>
  <si>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</si>
  <si>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</si>
  <si>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</si>
  <si>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</si>
  <si>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</si>
  <si>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</si>
  <si>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</si>
  <si>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</si>
  <si>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</si>
  <si>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</si>
  <si>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</si>
  <si>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</si>
  <si>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</si>
  <si>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</si>
  <si>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</si>
  <si>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</si>
  <si>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</si>
  <si>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</si>
  <si>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</si>
  <si>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</si>
  <si>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</si>
  <si>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</si>
  <si>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</si>
  <si>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</si>
  <si>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</si>
  <si>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</si>
  <si>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</si>
  <si>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</si>
  <si>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</si>
  <si>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</si>
  <si>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</si>
  <si>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</si>
  <si>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</si>
  <si>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</si>
  <si>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</si>
  <si>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</si>
  <si>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</si>
  <si>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</si>
  <si>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</si>
  <si>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</si>
  <si>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</si>
  <si>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</si>
  <si>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</si>
  <si>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</si>
  <si>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</si>
  <si>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</si>
  <si>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</si>
  <si>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</si>
  <si>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</si>
  <si>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</si>
  <si>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</si>
  <si>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</si>
  <si>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</si>
  <si>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</si>
  <si>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</si>
  <si>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</si>
  <si>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</si>
  <si>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</si>
  <si>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</si>
  <si>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</si>
  <si>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</si>
  <si>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</si>
  <si>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</si>
  <si>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</si>
  <si>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</si>
  <si>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</si>
  <si>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</si>
  <si>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</si>
  <si>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</si>
  <si>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</si>
  <si>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</si>
  <si>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</si>
  <si>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</si>
  <si>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</si>
  <si>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</si>
  <si>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</si>
  <si>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</si>
  <si>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</si>
  <si>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</si>
  <si>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</si>
  <si>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</si>
  <si>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</si>
  <si>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</si>
  <si>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</si>
  <si>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</si>
  <si>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</si>
  <si>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</si>
  <si>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</si>
  <si>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</si>
  <si>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</si>
  <si>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</si>
  <si>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</si>
  <si>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</si>
  <si>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</si>
  <si>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</si>
  <si>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</si>
  <si>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</si>
  <si>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</si>
  <si>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</si>
  <si>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</si>
  <si>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</si>
  <si>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</si>
  <si>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</si>
  <si>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</si>
  <si>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</si>
  <si>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</si>
  <si>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</si>
  <si>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</si>
  <si>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</si>
  <si>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</si>
  <si>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</si>
  <si>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</si>
  <si>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</si>
  <si>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</si>
  <si>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</si>
  <si>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</si>
  <si>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</si>
  <si>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</si>
  <si>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</si>
  <si>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</si>
  <si>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</si>
  <si>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</si>
  <si>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</si>
  <si>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</si>
  <si>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</si>
  <si>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</si>
  <si>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</si>
  <si>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</si>
  <si>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</si>
  <si>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</si>
  <si>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</si>
  <si>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</si>
  <si>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</si>
  <si>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</si>
  <si>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</si>
  <si>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</si>
  <si>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</si>
  <si>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</si>
  <si>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</si>
  <si>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</si>
  <si>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</si>
  <si>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</si>
  <si>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</si>
  <si>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</si>
  <si>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</si>
  <si>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</si>
  <si>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</si>
  <si>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</si>
  <si>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</si>
  <si>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</si>
  <si>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</si>
  <si>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</si>
  <si>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</si>
  <si>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</si>
  <si>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</si>
  <si>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</si>
  <si>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</si>
  <si>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</si>
  <si>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</si>
  <si>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</si>
  <si>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</si>
  <si>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</si>
  <si>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</si>
  <si>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</si>
  <si>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</si>
  <si>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</si>
  <si>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</si>
  <si>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</si>
  <si>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</si>
  <si>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</si>
  <si>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</si>
  <si>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</si>
  <si>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</si>
  <si>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</si>
  <si>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</si>
  <si>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</si>
  <si>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</si>
  <si>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</si>
  <si>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</si>
  <si>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</si>
  <si>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</si>
  <si>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</si>
  <si>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</si>
  <si>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</si>
  <si>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</si>
  <si>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</si>
  <si>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</si>
  <si>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</si>
  <si>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</si>
  <si>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</si>
  <si>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</si>
  <si>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</si>
  <si>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</si>
  <si>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</si>
  <si>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</si>
  <si>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</si>
  <si>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</si>
  <si>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</si>
  <si>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</si>
  <si>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</si>
  <si>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</si>
  <si>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</si>
  <si>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</si>
  <si>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</si>
  <si>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</si>
  <si>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</si>
  <si>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</si>
  <si>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</si>
  <si>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</si>
  <si>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</si>
  <si>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</si>
  <si>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</si>
  <si>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</si>
  <si>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</si>
  <si>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</si>
  <si>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</si>
  <si>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</si>
  <si>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</si>
  <si>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</si>
  <si>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</si>
  <si>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</si>
  <si>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</si>
  <si>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</si>
  <si>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</si>
  <si>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</si>
  <si>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</si>
  <si>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</si>
  <si>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</si>
  <si>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</si>
  <si>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</si>
  <si>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</si>
  <si>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</si>
  <si>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</si>
  <si>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</si>
  <si>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</si>
  <si>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</si>
  <si>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</si>
  <si>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</si>
  <si>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</si>
  <si>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</si>
  <si>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</si>
  <si>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</si>
  <si>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</si>
  <si>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</si>
  <si>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</si>
  <si>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</si>
  <si>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</si>
  <si>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</si>
  <si>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</si>
  <si>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</si>
  <si>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</si>
  <si>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</si>
  <si>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</si>
  <si>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</si>
  <si>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</si>
  <si>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</si>
  <si>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</si>
  <si>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</si>
  <si>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</si>
  <si>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</si>
  <si>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</si>
  <si>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</si>
  <si>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</si>
  <si>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</si>
  <si>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</si>
  <si>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</si>
  <si>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</si>
  <si>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</si>
  <si>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</si>
  <si>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</si>
  <si>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</si>
  <si>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</si>
  <si>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</si>
  <si>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</si>
  <si>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</si>
  <si>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</si>
  <si>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</si>
  <si>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</si>
  <si>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</si>
  <si>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</si>
  <si>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</si>
  <si>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</si>
  <si>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</si>
  <si>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</si>
  <si>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</si>
  <si>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</si>
  <si>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</si>
  <si>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</si>
  <si>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</si>
  <si>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</si>
  <si>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</si>
  <si>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</si>
  <si>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</si>
  <si>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</si>
  <si>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</si>
  <si>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</si>
  <si>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</si>
  <si>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</si>
  <si>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</si>
  <si>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</si>
  <si>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</si>
  <si>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</si>
  <si>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</si>
  <si>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</si>
  <si>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</si>
  <si>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</si>
  <si>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</si>
  <si>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</si>
  <si>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</si>
  <si>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</si>
  <si>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</si>
  <si>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</si>
  <si>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</si>
  <si>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</si>
  <si>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</si>
  <si>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</si>
  <si>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</si>
  <si>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</si>
  <si>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</si>
  <si>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</si>
  <si>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</si>
  <si>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</si>
  <si>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</si>
  <si>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</si>
  <si>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</si>
  <si>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</si>
  <si>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</si>
  <si>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</si>
  <si>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</si>
  <si>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</si>
  <si>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</si>
  <si>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</si>
  <si>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</si>
  <si>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</si>
  <si>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</si>
  <si>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</si>
  <si>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</si>
  <si>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</si>
  <si>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</si>
  <si>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</si>
  <si>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</si>
  <si>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</si>
  <si>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</si>
  <si>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</si>
  <si>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</si>
  <si>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</si>
  <si>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</si>
  <si>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</si>
  <si>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</si>
  <si>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</si>
  <si>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</si>
  <si>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</si>
  <si>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</si>
  <si>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</si>
  <si>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</si>
  <si>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</si>
  <si>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</si>
  <si>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</si>
  <si>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</si>
  <si>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</si>
  <si>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</si>
  <si>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</si>
  <si>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</si>
  <si>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</si>
  <si>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</si>
  <si>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</si>
  <si>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</si>
  <si>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</si>
  <si>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</si>
  <si>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</si>
  <si>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</si>
  <si>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</si>
  <si>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</si>
  <si>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</si>
  <si>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</si>
  <si>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</si>
  <si>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</si>
  <si>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</si>
  <si>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</si>
  <si>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</si>
  <si>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</si>
  <si>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</si>
  <si>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</si>
  <si>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</si>
  <si>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</si>
  <si>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</si>
  <si>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</si>
  <si>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</si>
  <si>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</si>
  <si>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</si>
  <si>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</si>
  <si>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</si>
  <si>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</si>
  <si>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</si>
  <si>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</si>
  <si>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</si>
  <si>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</si>
  <si>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</si>
  <si>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</si>
  <si>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</si>
  <si>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</si>
  <si>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</si>
  <si>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</si>
  <si>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</si>
  <si>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</si>
  <si>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</si>
  <si>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</si>
  <si>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</si>
  <si>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</si>
  <si>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</si>
  <si>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</si>
  <si>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</si>
  <si>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</si>
  <si>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</si>
  <si>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</si>
  <si>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</si>
  <si>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</si>
  <si>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</si>
  <si>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</si>
  <si>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</si>
  <si>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</si>
  <si>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</si>
  <si>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</si>
  <si>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</si>
  <si>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</si>
  <si>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</si>
  <si>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</si>
  <si>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</si>
  <si>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</si>
  <si>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</si>
  <si>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</si>
  <si>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</si>
  <si>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</si>
  <si>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</si>
  <si>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</si>
  <si>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</si>
  <si>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</si>
  <si>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</si>
  <si>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</si>
  <si>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</si>
  <si>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</si>
  <si>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</si>
  <si>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</si>
  <si>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</si>
  <si>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</si>
  <si>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</si>
  <si>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</si>
  <si>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</si>
  <si>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</si>
  <si>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</si>
  <si>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</si>
  <si>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</si>
  <si>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</si>
  <si>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</si>
  <si>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</si>
  <si>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</si>
  <si>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</si>
  <si>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</si>
  <si>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</si>
  <si>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</si>
  <si>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</si>
  <si>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</si>
  <si>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</si>
  <si>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</si>
  <si>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</si>
  <si>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</si>
  <si>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</si>
  <si>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</si>
  <si>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</si>
  <si>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</si>
  <si>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</si>
  <si>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</si>
  <si>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</si>
  <si>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</si>
  <si>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</si>
  <si>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</si>
  <si>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</si>
  <si>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</si>
  <si>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</si>
  <si>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</si>
  <si>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</si>
  <si>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</si>
  <si>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</si>
  <si>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</si>
  <si>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</si>
  <si>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</si>
  <si>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</si>
  <si>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</si>
  <si>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</si>
  <si>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</si>
  <si>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</si>
  <si>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</si>
  <si>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</si>
  <si>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</si>
  <si>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</si>
  <si>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</si>
  <si>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</si>
  <si>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</si>
  <si>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</si>
  <si>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</si>
  <si>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</si>
  <si>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</si>
  <si>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</si>
  <si>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</si>
  <si>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</si>
  <si>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</si>
  <si>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</si>
  <si>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</si>
  <si>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</si>
  <si>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</si>
  <si>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</si>
  <si>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</si>
  <si>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</si>
  <si>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</si>
  <si>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</si>
  <si>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</si>
  <si>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</si>
  <si>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</si>
  <si>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</si>
  <si>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</si>
  <si>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</si>
  <si>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</si>
  <si>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</si>
  <si>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</si>
  <si>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</si>
  <si>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</si>
  <si>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</si>
  <si>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</si>
  <si>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</si>
  <si>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</si>
  <si>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</si>
  <si>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</si>
  <si>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</si>
  <si>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</si>
  <si>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</si>
  <si>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</si>
  <si>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</si>
  <si>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</si>
  <si>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</si>
  <si>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</si>
  <si>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</si>
  <si>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</si>
  <si>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</si>
  <si>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</si>
  <si>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</si>
  <si>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</si>
  <si>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</si>
  <si>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</si>
  <si>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</si>
  <si>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</si>
  <si>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</si>
  <si>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</si>
  <si>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</si>
  <si>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</si>
  <si>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</si>
  <si>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</si>
  <si>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</si>
  <si>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</si>
  <si>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</si>
  <si>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</si>
  <si>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</si>
  <si>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</si>
  <si>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</si>
  <si>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</si>
  <si>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</si>
  <si>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</si>
  <si>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</si>
  <si>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</si>
  <si>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</si>
  <si>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</si>
  <si>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</si>
  <si>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</si>
  <si>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</si>
  <si>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</si>
  <si>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</si>
  <si>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</si>
  <si>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</si>
  <si>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</si>
  <si>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</si>
  <si>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</si>
  <si>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</si>
  <si>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</si>
  <si>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</si>
  <si>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</si>
  <si>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</si>
  <si>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</si>
  <si>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</si>
  <si>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</si>
  <si>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</si>
  <si>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</si>
  <si>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</si>
  <si>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</si>
  <si>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</si>
  <si>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</si>
  <si>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</si>
  <si>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</si>
  <si>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</si>
  <si>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</si>
  <si>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</si>
  <si>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</si>
  <si>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</si>
  <si>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</si>
  <si>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</si>
  <si>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</si>
  <si>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</si>
  <si>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</si>
  <si>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</si>
  <si>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</si>
  <si>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</si>
  <si>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</si>
  <si>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</si>
  <si>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</si>
  <si>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</si>
  <si>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</si>
  <si>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</si>
  <si>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</si>
  <si>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</si>
  <si>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</si>
  <si>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</si>
  <si>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</si>
  <si>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</si>
  <si>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</si>
  <si>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</si>
  <si>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</si>
  <si>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</si>
  <si>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</si>
  <si>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</si>
  <si>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</si>
  <si>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</si>
  <si>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</si>
  <si>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</si>
  <si>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</si>
  <si>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</si>
  <si>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</si>
  <si>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</si>
  <si>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</si>
  <si>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</si>
  <si>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</si>
  <si>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</si>
  <si>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</si>
  <si>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</si>
  <si>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</si>
  <si>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</si>
  <si>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</si>
  <si>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</si>
  <si>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</si>
  <si>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</si>
  <si>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</si>
  <si>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</si>
  <si>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</si>
  <si>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</si>
  <si>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</si>
  <si>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</si>
  <si>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</si>
  <si>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</si>
  <si>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</si>
  <si>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</si>
  <si>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</si>
  <si>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</si>
  <si>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</si>
  <si>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</si>
  <si>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</si>
  <si>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</si>
  <si>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</si>
  <si>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</si>
  <si>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</si>
  <si>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</si>
  <si>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</si>
  <si>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</si>
  <si>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</si>
  <si>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</si>
  <si>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</si>
  <si>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</si>
  <si>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</si>
  <si>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</si>
  <si>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</si>
  <si>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</si>
  <si>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</si>
  <si>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</si>
  <si>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</si>
  <si>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</si>
  <si>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</si>
  <si>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</si>
  <si>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</si>
  <si>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</si>
  <si>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</si>
  <si>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</si>
  <si>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</si>
  <si>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</si>
  <si>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</si>
  <si>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</si>
  <si>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</si>
  <si>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</si>
  <si>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</si>
  <si>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</si>
  <si>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</si>
  <si>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</si>
  <si>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</si>
  <si>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</si>
  <si>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</si>
  <si>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</si>
  <si>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</si>
  <si>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</si>
  <si>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</si>
  <si>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</si>
  <si>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</si>
  <si>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</si>
  <si>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</si>
  <si>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</si>
  <si>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</si>
  <si>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</si>
  <si>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</si>
  <si>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</si>
  <si>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</si>
  <si>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</si>
  <si>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</si>
  <si>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</si>
  <si>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</si>
  <si>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</si>
  <si>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</si>
  <si>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</si>
  <si>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</si>
  <si>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</si>
  <si>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</si>
  <si>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</si>
  <si>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</si>
  <si>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</si>
  <si>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</si>
  <si>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</si>
  <si>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</si>
  <si>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</si>
  <si>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</si>
  <si>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</si>
  <si>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</si>
  <si>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</si>
  <si>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</si>
  <si>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</si>
  <si>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</si>
  <si>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</si>
  <si>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</si>
  <si>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</si>
  <si>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</si>
  <si>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</si>
  <si>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</si>
  <si>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</si>
  <si>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</si>
  <si>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</si>
  <si>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</si>
  <si>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</si>
  <si>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</si>
  <si>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</si>
  <si>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</si>
  <si>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</si>
  <si>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</si>
  <si>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</si>
  <si>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</si>
  <si>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</si>
  <si>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</si>
  <si>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</si>
  <si>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</si>
  <si>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</si>
  <si>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</si>
  <si>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</si>
  <si>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</si>
  <si>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</si>
  <si>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</si>
  <si>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</si>
  <si>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</si>
  <si>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</si>
  <si>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</si>
  <si>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</si>
  <si>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</si>
  <si>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</si>
  <si>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</si>
  <si>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</si>
  <si>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</si>
  <si>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</si>
  <si>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</si>
  <si>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</si>
  <si>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</si>
  <si>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</si>
  <si>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</si>
  <si>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</si>
  <si>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</si>
  <si>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</si>
  <si>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</si>
  <si>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</si>
  <si>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</si>
  <si>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</si>
  <si>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</si>
  <si>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</si>
  <si>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</si>
  <si>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</si>
  <si>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</si>
  <si>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</si>
  <si>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</si>
  <si>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</si>
  <si>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</si>
  <si>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</si>
  <si>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</si>
  <si>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</si>
  <si>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</si>
  <si>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</si>
  <si>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</si>
  <si>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</si>
  <si>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</si>
  <si>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</si>
  <si>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</si>
  <si>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</si>
  <si>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</si>
  <si>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</si>
  <si>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</si>
  <si>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</si>
  <si>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</si>
  <si>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</si>
  <si>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</si>
  <si>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</si>
  <si>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</si>
  <si>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</si>
  <si>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</si>
  <si>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</si>
  <si>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</si>
  <si>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</si>
  <si>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</si>
  <si>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</si>
  <si>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</si>
  <si>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</si>
  <si>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</si>
  <si>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</si>
  <si>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</si>
  <si>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</si>
  <si>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</si>
  <si>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</si>
  <si>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</si>
  <si>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</si>
  <si>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</si>
  <si>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</si>
  <si>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</si>
  <si>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</si>
  <si>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</si>
  <si>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</si>
  <si>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</si>
  <si>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</si>
  <si>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</si>
  <si>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</si>
  <si>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</si>
  <si>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</si>
  <si>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</si>
  <si>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</si>
  <si>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</si>
  <si>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</si>
  <si>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</si>
  <si>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</si>
  <si>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</si>
  <si>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</si>
  <si>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</si>
  <si>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</si>
  <si>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</si>
  <si>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</si>
  <si>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</si>
  <si>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</si>
  <si>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</si>
  <si>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</si>
  <si>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</si>
  <si>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</si>
  <si>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</si>
  <si>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</si>
  <si>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</si>
  <si>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</si>
  <si>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</si>
  <si>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</si>
  <si>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</si>
  <si>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</si>
  <si>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</si>
  <si>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</si>
  <si>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</si>
  <si>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</si>
  <si>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</si>
  <si>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</si>
  <si>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</si>
  <si>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</si>
  <si>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</si>
  <si>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</si>
  <si>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</si>
  <si>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</si>
  <si>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</si>
  <si>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</si>
  <si>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</si>
  <si>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</si>
  <si>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</si>
  <si>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</si>
  <si>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</si>
  <si>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</si>
  <si>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</si>
  <si>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</si>
  <si>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</si>
  <si>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</si>
  <si>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</si>
  <si>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</si>
  <si>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</si>
  <si>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</si>
  <si>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</si>
  <si>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</si>
  <si>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</si>
  <si>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</si>
  <si>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</si>
  <si>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</si>
  <si>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</si>
  <si>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</si>
  <si>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</si>
  <si>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</si>
  <si>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</si>
  <si>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</si>
  <si>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</si>
  <si>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</si>
  <si>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</si>
  <si>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</si>
  <si>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</si>
  <si>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</si>
  <si>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</si>
  <si>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</si>
  <si>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</si>
  <si>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</si>
  <si>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</si>
  <si>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</si>
  <si>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</si>
  <si>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</si>
  <si>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</si>
  <si>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</si>
  <si>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</si>
  <si>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</si>
  <si>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</si>
  <si>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</si>
  <si>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</si>
  <si>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</si>
  <si>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</si>
  <si>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</si>
  <si>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</si>
  <si>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</si>
  <si>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</si>
  <si>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</si>
  <si>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</si>
  <si>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</si>
  <si>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</si>
  <si>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</si>
  <si>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</si>
  <si>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</si>
  <si>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</si>
  <si>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</si>
  <si>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</si>
  <si>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</si>
  <si>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</si>
  <si>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</si>
  <si>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</si>
  <si>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</si>
  <si>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</si>
  <si>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</si>
  <si>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</si>
  <si>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</si>
  <si>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</si>
  <si>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</si>
  <si>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</si>
  <si>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</si>
  <si>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</si>
  <si>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</si>
  <si>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</si>
  <si>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</si>
  <si>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</si>
  <si>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</si>
  <si>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</si>
  <si>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</si>
  <si>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</si>
  <si>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</si>
  <si>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</si>
  <si>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</si>
  <si>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</si>
  <si>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</si>
  <si>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</si>
  <si>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</si>
  <si>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</si>
  <si>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</si>
  <si>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</si>
  <si>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</si>
  <si>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</si>
  <si>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</si>
  <si>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</si>
  <si>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</si>
  <si>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</si>
  <si>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</si>
  <si>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</si>
  <si>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</si>
  <si>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</si>
  <si>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</si>
  <si>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</si>
  <si>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</si>
  <si>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</si>
  <si>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</si>
  <si>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</si>
  <si>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</si>
  <si>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</si>
  <si>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</si>
  <si>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</si>
  <si>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</si>
  <si>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</si>
  <si>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</si>
  <si>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</si>
  <si>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</si>
  <si>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</si>
  <si>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</si>
  <si>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</si>
  <si>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</si>
  <si>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</si>
  <si>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</si>
  <si>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</si>
  <si>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</si>
  <si>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</si>
  <si>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</si>
  <si>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</si>
  <si>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</si>
  <si>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</si>
  <si>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</si>
  <si>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</si>
  <si>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</si>
  <si>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</si>
  <si>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</si>
  <si>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</si>
  <si>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</si>
  <si>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</si>
  <si>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</si>
  <si>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</si>
  <si>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</si>
  <si>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</si>
  <si>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</si>
  <si>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</si>
  <si>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</si>
  <si>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</si>
  <si>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</si>
  <si>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</si>
  <si>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</si>
  <si>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</si>
  <si>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</si>
  <si>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</si>
  <si>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</si>
  <si>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</si>
  <si>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</si>
  <si>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</si>
  <si>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</si>
  <si>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</si>
  <si>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</si>
  <si>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</si>
  <si>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</si>
  <si>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</si>
  <si>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</si>
  <si>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</si>
  <si>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</si>
  <si>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</si>
  <si>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</si>
  <si>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</si>
  <si>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</si>
  <si>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</si>
  <si>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</si>
  <si>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</si>
  <si>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</si>
  <si>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</si>
  <si>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</si>
  <si>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</si>
  <si>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</si>
  <si>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</si>
  <si>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</si>
  <si>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</si>
  <si>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</si>
  <si>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</si>
  <si>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</si>
  <si>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</si>
  <si>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</si>
  <si>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</si>
  <si>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</si>
  <si>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</si>
  <si>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</si>
  <si>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</si>
  <si>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</si>
  <si>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</si>
  <si>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</si>
  <si>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</si>
  <si>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</si>
  <si>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</si>
  <si>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</si>
  <si>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</si>
  <si>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</si>
  <si>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</si>
  <si>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</si>
  <si>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</si>
  <si>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</si>
  <si>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</si>
  <si>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</si>
  <si>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</si>
  <si>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</si>
  <si>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</si>
  <si>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</si>
  <si>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</si>
  <si>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</si>
  <si>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</si>
  <si>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</si>
  <si>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</si>
  <si>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</si>
  <si>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</si>
  <si>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</si>
  <si>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</si>
  <si>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</si>
  <si>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</si>
  <si>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</si>
  <si>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</si>
  <si>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</si>
  <si>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</si>
  <si>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</si>
  <si>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</si>
  <si>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</si>
  <si>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</si>
  <si>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</si>
  <si>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</si>
  <si>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</si>
  <si>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</si>
  <si>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</si>
  <si>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</si>
  <si>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</si>
  <si>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</si>
  <si>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</si>
  <si>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</si>
  <si>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</si>
  <si>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</si>
  <si>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</si>
  <si>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</si>
  <si>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</si>
  <si>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</si>
  <si>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</si>
  <si>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</si>
  <si>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</si>
  <si>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</si>
  <si>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</si>
  <si>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</si>
  <si>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</si>
  <si>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</si>
  <si>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</si>
  <si>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</si>
  <si>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</si>
  <si>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</si>
  <si>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</si>
  <si>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</si>
  <si>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</si>
  <si>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</si>
  <si>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</si>
  <si>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</si>
  <si>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</si>
  <si>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</si>
  <si>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</si>
  <si>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</si>
  <si>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</si>
  <si>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</si>
  <si>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</si>
  <si>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</si>
  <si>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</si>
  <si>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</si>
  <si>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</si>
  <si>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</si>
  <si>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</si>
  <si>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</si>
  <si>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</si>
  <si>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</si>
  <si>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</si>
  <si>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</si>
  <si>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</si>
  <si>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</si>
  <si>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</si>
  <si>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</si>
  <si>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</si>
  <si>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</si>
  <si>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</si>
  <si>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</si>
  <si>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</si>
  <si>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</si>
  <si>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</si>
  <si>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</si>
  <si>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</si>
  <si>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</si>
  <si>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</si>
  <si>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</si>
  <si>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</si>
  <si>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</si>
  <si>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</si>
  <si>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</si>
  <si>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</si>
  <si>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</si>
  <si>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</si>
  <si>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</si>
  <si>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</si>
  <si>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</si>
  <si>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</si>
  <si>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</si>
  <si>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</si>
  <si>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</si>
  <si>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</si>
  <si>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</si>
  <si>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</si>
  <si>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</si>
  <si>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</si>
  <si>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</si>
  <si>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</si>
  <si>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</si>
  <si>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</si>
  <si>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</si>
  <si>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</si>
  <si>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</si>
  <si>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</si>
  <si>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</si>
  <si>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</si>
  <si>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</si>
  <si>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</si>
  <si>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</si>
  <si>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</si>
  <si>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</si>
  <si>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</si>
  <si>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</si>
  <si>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</si>
  <si>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</si>
  <si>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</si>
  <si>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</si>
  <si>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</si>
  <si>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</si>
  <si>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</si>
  <si>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</si>
  <si>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</si>
  <si>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</si>
  <si>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</si>
  <si>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</si>
  <si>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</si>
  <si>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</si>
  <si>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</si>
  <si>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</si>
  <si>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</si>
  <si>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</si>
  <si>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</si>
  <si>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</si>
  <si>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</si>
  <si>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</si>
  <si>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</si>
  <si>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</si>
  <si>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</si>
  <si>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</si>
  <si>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</si>
  <si>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</si>
  <si>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</si>
  <si>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</si>
  <si>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</si>
  <si>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</si>
  <si>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</si>
  <si>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</si>
  <si>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</si>
  <si>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</si>
  <si>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</si>
  <si>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</si>
  <si>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</si>
  <si>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</si>
  <si>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</si>
  <si>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</si>
  <si>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</si>
  <si>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</si>
  <si>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</si>
  <si>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</si>
  <si>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</si>
  <si>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</si>
  <si>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</si>
  <si>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</si>
  <si>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</si>
  <si>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</si>
  <si>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</si>
  <si>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</si>
  <si>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</si>
  <si>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</si>
  <si>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</si>
  <si>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</si>
  <si>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</si>
  <si>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</si>
  <si>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</si>
  <si>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</si>
  <si>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</si>
  <si>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</si>
  <si>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</si>
  <si>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</si>
  <si>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</si>
  <si>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</si>
  <si>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</si>
  <si>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</si>
  <si>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</si>
  <si>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</si>
  <si>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</si>
  <si>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</si>
  <si>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</si>
  <si>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</si>
  <si>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</si>
  <si>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</si>
  <si>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</si>
  <si>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</si>
  <si>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</si>
  <si>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</si>
  <si>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</si>
  <si>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</si>
  <si>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</si>
  <si>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</si>
  <si>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</si>
  <si>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</si>
  <si>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</si>
  <si>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</si>
  <si>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</si>
  <si>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</si>
  <si>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</si>
  <si>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</si>
  <si>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</si>
  <si>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</si>
  <si>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</si>
  <si>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</si>
  <si>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</si>
  <si>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</si>
  <si>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</si>
  <si>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</si>
  <si>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</si>
  <si>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</si>
  <si>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</si>
  <si>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</si>
  <si>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</si>
  <si>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</si>
  <si>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</si>
  <si>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</si>
  <si>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</si>
  <si>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</si>
  <si>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</si>
  <si>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</si>
  <si>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</si>
  <si>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</si>
  <si>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</si>
  <si>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</si>
  <si>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</si>
  <si>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</si>
  <si>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</si>
  <si>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</si>
  <si>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</si>
  <si>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</si>
  <si>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</si>
  <si>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</si>
  <si>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</si>
  <si>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</si>
  <si>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</si>
  <si>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</si>
  <si>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</si>
  <si>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</si>
  <si>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</si>
  <si>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</si>
  <si>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</si>
  <si>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</si>
  <si>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</si>
  <si>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</si>
  <si>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</si>
  <si>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</si>
  <si>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</si>
  <si>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</si>
  <si>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</si>
  <si>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</si>
  <si>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</si>
  <si>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</si>
  <si>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</si>
  <si>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</si>
  <si>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</si>
  <si>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</si>
  <si>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</si>
  <si>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</si>
  <si>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</si>
  <si>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</si>
  <si>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</si>
  <si>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</si>
  <si>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</si>
  <si>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</si>
  <si>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</si>
  <si>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</si>
  <si>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</si>
  <si>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</si>
  <si>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</si>
  <si>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</si>
  <si>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</si>
  <si>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</si>
  <si>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</si>
  <si>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</si>
  <si>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</si>
  <si>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</si>
  <si>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</si>
  <si>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</si>
  <si>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</si>
  <si>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</si>
  <si>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</si>
  <si>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</si>
  <si>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</si>
  <si>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</si>
  <si>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</si>
  <si>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</si>
  <si>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</si>
  <si>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</si>
  <si>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</si>
  <si>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</si>
  <si>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</si>
  <si>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</si>
  <si>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</si>
  <si>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</si>
  <si>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</si>
  <si>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</si>
  <si>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</si>
  <si>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</si>
  <si>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</si>
  <si>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</si>
  <si>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</si>
  <si>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</si>
  <si>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</si>
  <si>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</si>
  <si>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</si>
  <si>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</si>
  <si>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</si>
  <si>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</si>
  <si>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</si>
  <si>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</si>
  <si>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</si>
  <si>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</si>
  <si>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</si>
  <si>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</si>
  <si>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</si>
  <si>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</si>
  <si>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</si>
  <si>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</si>
  <si>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</si>
  <si>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</si>
  <si>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</si>
  <si>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</si>
  <si>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</si>
  <si>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</si>
  <si>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</si>
  <si>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</si>
  <si>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</si>
  <si>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</si>
  <si>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</si>
  <si>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</si>
  <si>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</si>
  <si>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</si>
  <si>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</si>
  <si>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</si>
  <si>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</si>
  <si>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</si>
  <si>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</si>
  <si>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</si>
  <si>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</si>
  <si>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</si>
  <si>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</si>
  <si>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</si>
  <si>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</si>
  <si>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</si>
  <si>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</si>
  <si>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</si>
  <si>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</si>
  <si>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</si>
  <si>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</si>
  <si>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</si>
  <si>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</si>
  <si>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</si>
  <si>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</si>
  <si>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</si>
  <si>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</si>
  <si>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</si>
  <si>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</si>
  <si>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</si>
  <si>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</si>
  <si>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</si>
  <si>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</si>
  <si>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</si>
  <si>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</si>
  <si>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</si>
  <si>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</si>
  <si>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</si>
  <si>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</si>
  <si>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</si>
  <si>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</si>
  <si>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</si>
  <si>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</si>
  <si>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</si>
  <si>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</si>
  <si>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</si>
  <si>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</si>
  <si>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</si>
  <si>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</si>
  <si>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</si>
  <si>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</si>
  <si>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</si>
  <si>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</si>
  <si>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</si>
  <si>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</si>
  <si>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</si>
  <si>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</si>
  <si>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</si>
  <si>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</si>
  <si>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</si>
  <si>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</si>
  <si>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</si>
  <si>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</si>
  <si>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</si>
  <si>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</si>
  <si>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</si>
  <si>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</si>
  <si>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</si>
  <si>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</si>
  <si>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</si>
  <si>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</si>
  <si>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</si>
  <si>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</si>
  <si>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</si>
  <si>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</si>
  <si>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</si>
  <si>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</si>
  <si>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</si>
  <si>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</si>
  <si>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</si>
  <si>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</si>
  <si>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</si>
  <si>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</si>
  <si>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</si>
  <si>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</si>
  <si>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</si>
  <si>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</si>
  <si>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</si>
  <si>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</si>
  <si>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</si>
  <si>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</si>
  <si>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</si>
  <si>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</si>
  <si>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</si>
  <si>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</si>
  <si>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</si>
  <si>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</si>
  <si>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</si>
  <si>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</si>
  <si>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</si>
  <si>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</si>
  <si>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</si>
  <si>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</si>
  <si>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</si>
  <si>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</si>
  <si>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</si>
  <si>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</si>
  <si>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</si>
  <si>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</si>
  <si>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</si>
  <si>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</si>
  <si>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</si>
  <si>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</si>
  <si>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</si>
  <si>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</si>
  <si>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</si>
  <si>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</si>
  <si>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</si>
  <si>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</si>
  <si>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</si>
  <si>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</si>
  <si>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</si>
  <si>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</si>
  <si>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</si>
  <si>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</si>
  <si>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</si>
  <si>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</si>
  <si>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</si>
  <si>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</si>
  <si>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</si>
  <si>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</si>
  <si>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</si>
  <si>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</si>
  <si>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</si>
  <si>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</si>
  <si>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</si>
  <si>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</si>
  <si>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</si>
  <si>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</si>
  <si>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</si>
  <si>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</si>
  <si>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</si>
  <si>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</si>
  <si>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</si>
  <si>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</si>
  <si>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</si>
  <si>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</si>
  <si>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</si>
  <si>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</si>
  <si>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</si>
  <si>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</si>
  <si>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</si>
  <si>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</si>
  <si>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</si>
  <si>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</si>
  <si>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</si>
  <si>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</si>
  <si>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</si>
  <si>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</si>
  <si>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</si>
  <si>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</si>
  <si>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</si>
  <si>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</si>
  <si>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</si>
  <si>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</si>
  <si>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</si>
  <si>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</si>
  <si>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</si>
  <si>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</si>
  <si>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</si>
  <si>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</si>
  <si>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</si>
  <si>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</si>
  <si>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</si>
  <si>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</si>
  <si>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</si>
  <si>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</si>
  <si>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</si>
  <si>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</si>
  <si>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</si>
  <si>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</si>
  <si>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</si>
  <si>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</si>
  <si>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</si>
  <si>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</si>
  <si>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</si>
  <si>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</si>
  <si>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</si>
  <si>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</si>
  <si>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</si>
  <si>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</si>
  <si>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</si>
  <si>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</si>
  <si>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</si>
  <si>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</si>
  <si>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</si>
  <si>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</si>
  <si>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</si>
  <si>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</si>
  <si>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</si>
  <si>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</si>
  <si>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</si>
  <si>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</si>
  <si>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</si>
  <si>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</si>
  <si>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</si>
  <si>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</si>
  <si>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</si>
  <si>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</si>
  <si>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</si>
  <si>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</si>
  <si>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</si>
  <si>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</si>
  <si>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</si>
  <si>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</si>
  <si>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</si>
  <si>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</si>
  <si>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</si>
  <si>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</si>
  <si>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</si>
  <si>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</si>
  <si>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</si>
  <si>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</si>
  <si>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</si>
  <si>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</si>
  <si>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</si>
  <si>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</si>
  <si>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</si>
  <si>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</si>
  <si>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</si>
  <si>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</si>
  <si>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</si>
  <si>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</si>
  <si>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</si>
  <si>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</si>
  <si>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</si>
  <si>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</si>
  <si>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</si>
  <si>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</si>
  <si>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</si>
  <si>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</si>
  <si>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</si>
  <si>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</si>
  <si>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</si>
  <si>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</si>
  <si>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</si>
  <si>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</si>
  <si>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</si>
  <si>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</si>
  <si>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</si>
  <si>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</si>
  <si>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</si>
  <si>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</si>
  <si>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</si>
  <si>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</si>
  <si>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</si>
  <si>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</si>
  <si>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</si>
  <si>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</si>
  <si>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</si>
  <si>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</si>
  <si>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</si>
  <si>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</si>
  <si>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</si>
  <si>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</si>
  <si>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</si>
  <si>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</si>
  <si>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</si>
  <si>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</si>
  <si>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</si>
  <si>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</si>
  <si>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</si>
  <si>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</si>
  <si>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</si>
  <si>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</si>
  <si>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</si>
  <si>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</si>
  <si>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</si>
  <si>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</si>
  <si>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</si>
  <si>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</si>
  <si>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</si>
  <si>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</si>
  <si>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</si>
  <si>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</si>
  <si>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</si>
  <si>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</si>
  <si>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</si>
  <si>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</si>
  <si>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</si>
  <si>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</si>
  <si>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</si>
  <si>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</si>
  <si>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</si>
  <si>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</si>
  <si>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</si>
  <si>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</si>
  <si>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</si>
  <si>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</si>
  <si>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</si>
  <si>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</si>
  <si>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</si>
  <si>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</si>
  <si>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</si>
  <si>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</si>
  <si>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</si>
  <si>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</si>
  <si>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</si>
  <si>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</si>
  <si>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</si>
  <si>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</si>
  <si>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</si>
  <si>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</si>
  <si>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</si>
  <si>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</si>
  <si>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</si>
  <si>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</si>
  <si>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</si>
  <si>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</si>
  <si>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</si>
  <si>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</si>
  <si>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</si>
  <si>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</si>
  <si>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</si>
  <si>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</si>
  <si>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</si>
  <si>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</si>
  <si>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</si>
  <si>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</si>
  <si>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</si>
  <si>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</si>
  <si>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</si>
  <si>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</si>
  <si>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</si>
  <si>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</si>
  <si>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</si>
  <si>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</si>
  <si>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</si>
  <si>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</si>
  <si>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</si>
  <si>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</si>
  <si>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</si>
  <si>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</si>
  <si>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</si>
  <si>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</si>
  <si>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</si>
  <si>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</si>
  <si>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</si>
  <si>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</si>
  <si>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</si>
  <si>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</si>
  <si>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</si>
  <si>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</si>
  <si>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</si>
  <si>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</si>
  <si>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</si>
  <si>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</si>
  <si>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</si>
  <si>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</si>
  <si>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</si>
  <si>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</si>
  <si>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</si>
  <si>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</si>
  <si>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</si>
  <si>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</si>
  <si>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</si>
  <si>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</si>
  <si>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</si>
  <si>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</si>
  <si>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</si>
  <si>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</si>
  <si>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</si>
  <si>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</si>
  <si>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</si>
  <si>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</si>
  <si>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</si>
  <si>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</si>
  <si>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</si>
  <si>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</si>
  <si>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</si>
  <si>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</si>
  <si>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</si>
  <si>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</si>
  <si>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</si>
  <si>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</si>
  <si>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</si>
  <si>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</si>
  <si>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</si>
  <si>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</si>
  <si>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</si>
  <si>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</si>
  <si>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</si>
  <si>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</si>
  <si>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</si>
  <si>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</si>
  <si>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</si>
  <si>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</si>
  <si>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</si>
  <si>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</si>
  <si>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</si>
  <si>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</si>
  <si>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</si>
  <si>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</si>
  <si>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</si>
  <si>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</si>
  <si>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</si>
  <si>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</si>
  <si>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</si>
  <si>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</si>
  <si>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</si>
  <si>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</si>
  <si>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</si>
  <si>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</si>
  <si>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</si>
  <si>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</si>
  <si>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</si>
  <si>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</si>
  <si>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</si>
  <si>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</si>
  <si>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</si>
  <si>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</si>
  <si>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</si>
  <si>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</si>
  <si>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</si>
  <si>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</si>
  <si>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</si>
  <si>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</si>
  <si>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</si>
  <si>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</si>
  <si>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</si>
  <si>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</si>
  <si>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</si>
  <si>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</si>
  <si>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</si>
  <si>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</si>
  <si>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</si>
  <si>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</si>
  <si>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</si>
  <si>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</si>
  <si>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</si>
  <si>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</si>
  <si>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</si>
  <si>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</si>
  <si>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</si>
  <si>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</si>
  <si>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</si>
  <si>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</si>
  <si>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</si>
  <si>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</si>
  <si>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</si>
  <si>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</si>
  <si>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</si>
  <si>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</si>
  <si>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</si>
  <si>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</si>
  <si>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</si>
  <si>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</si>
  <si>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</si>
  <si>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</si>
  <si>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</si>
  <si>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</si>
  <si>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</si>
  <si>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</si>
  <si>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</si>
  <si>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</si>
  <si>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</si>
  <si>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</si>
  <si>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</si>
  <si>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</si>
  <si>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</si>
  <si>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</si>
  <si>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</si>
  <si>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</si>
  <si>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</si>
  <si>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</si>
  <si>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</si>
  <si>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</si>
  <si>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</si>
  <si>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</si>
  <si>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</si>
  <si>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</si>
  <si>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</si>
  <si>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</si>
  <si>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</si>
  <si>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</si>
  <si>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</si>
  <si>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</si>
  <si>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</si>
  <si>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</si>
  <si>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</si>
  <si>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</si>
  <si>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</si>
  <si>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</si>
  <si>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</si>
  <si>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</si>
  <si>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</si>
  <si>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</si>
  <si>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</si>
  <si>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</si>
  <si>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</si>
  <si>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</si>
  <si>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</si>
  <si>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</si>
  <si>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</si>
  <si>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</si>
  <si>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</si>
  <si>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</si>
  <si>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</si>
  <si>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</si>
  <si>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</si>
  <si>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</si>
  <si>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</si>
  <si>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</si>
  <si>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</si>
  <si>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</si>
  <si>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</si>
  <si>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</si>
  <si>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</si>
  <si>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</si>
  <si>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</si>
  <si>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</si>
  <si>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</si>
  <si>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</si>
  <si>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</si>
  <si>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</si>
  <si>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</si>
  <si>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</si>
  <si>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</si>
  <si>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</si>
  <si>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</si>
  <si>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</si>
  <si>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</si>
  <si>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</si>
  <si>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</si>
  <si>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</si>
  <si>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</si>
  <si>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</si>
  <si>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</si>
  <si>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</si>
  <si>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</si>
  <si>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</si>
  <si>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</si>
  <si>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</si>
  <si>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</si>
  <si>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</si>
  <si>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</si>
  <si>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</si>
  <si>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</si>
  <si>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</si>
  <si>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</si>
  <si>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</si>
  <si>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</si>
  <si>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</si>
  <si>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</si>
  <si>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</si>
  <si>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</si>
  <si>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</si>
  <si>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</si>
  <si>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</si>
  <si>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</si>
  <si>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</si>
  <si>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</si>
  <si>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</si>
  <si>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</si>
  <si>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</si>
  <si>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</si>
  <si>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</si>
  <si>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</si>
  <si>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</si>
  <si>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</si>
  <si>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</si>
  <si>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</si>
  <si>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</si>
  <si>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</si>
  <si>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</si>
  <si>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</si>
  <si>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</si>
  <si>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</si>
  <si>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</si>
  <si>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</si>
  <si>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</si>
  <si>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</si>
  <si>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</si>
  <si>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</si>
  <si>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</si>
  <si>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</si>
  <si>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</si>
  <si>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</si>
  <si>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</si>
  <si>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</si>
  <si>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</si>
  <si>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</si>
  <si>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</si>
  <si>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</si>
  <si>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</si>
  <si>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</si>
  <si>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</si>
  <si>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</si>
  <si>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</si>
  <si>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</si>
  <si>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</si>
  <si>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</si>
  <si>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</si>
  <si>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</si>
  <si>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</si>
  <si>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</si>
  <si>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</si>
  <si>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</si>
  <si>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</si>
  <si>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</si>
  <si>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</si>
  <si>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</si>
  <si>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</si>
  <si>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</si>
  <si>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</si>
  <si>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</si>
  <si>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</si>
  <si>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</si>
  <si>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</si>
  <si>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</si>
  <si>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</si>
  <si>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</si>
  <si>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</si>
  <si>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</si>
  <si>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</si>
  <si>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</si>
  <si>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</si>
  <si>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</si>
  <si>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</si>
  <si>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</si>
  <si>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</si>
  <si>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</si>
  <si>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</si>
  <si>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</si>
  <si>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</si>
  <si>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</si>
  <si>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</si>
  <si>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</si>
  <si>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</si>
  <si>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</si>
  <si>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</si>
  <si>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</si>
  <si>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</si>
  <si>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</si>
  <si>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</si>
  <si>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</si>
  <si>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</si>
  <si>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</si>
  <si>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</si>
  <si>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</si>
  <si>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</si>
  <si>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</si>
  <si>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</si>
  <si>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</si>
  <si>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</si>
  <si>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</si>
  <si>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</si>
  <si>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</si>
  <si>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</si>
  <si>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</si>
  <si>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</si>
  <si>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</si>
  <si>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</si>
  <si>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</si>
  <si>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</si>
  <si>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</si>
  <si>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</si>
  <si>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</si>
  <si>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</si>
  <si>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</si>
  <si>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</si>
  <si>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</si>
  <si>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</si>
  <si>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</si>
  <si>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</si>
  <si>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</si>
  <si>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</si>
  <si>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</si>
  <si>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</si>
  <si>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</si>
  <si>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</si>
  <si>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</si>
  <si>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</si>
  <si>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</si>
  <si>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</si>
  <si>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</si>
  <si>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</si>
  <si>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</si>
  <si>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</si>
  <si>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</si>
  <si>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</si>
  <si>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</si>
  <si>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</si>
  <si>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</si>
  <si>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</si>
  <si>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</si>
  <si>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</si>
  <si>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</si>
  <si>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</si>
  <si>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</si>
  <si>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</si>
  <si>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</si>
  <si>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</si>
  <si>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</si>
  <si>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</si>
  <si>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</si>
  <si>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</si>
  <si>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</si>
  <si>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</si>
  <si>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</si>
  <si>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</si>
  <si>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</si>
  <si>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</si>
  <si>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</si>
  <si>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</si>
  <si>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</si>
  <si>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</si>
  <si>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</si>
  <si>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</si>
  <si>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</si>
  <si>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</si>
  <si>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</si>
  <si>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</si>
  <si>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</si>
  <si>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</si>
  <si>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</si>
  <si>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</si>
  <si>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</si>
  <si>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</si>
  <si>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</si>
  <si>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</si>
  <si>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</si>
  <si>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</si>
  <si>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</si>
  <si>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</si>
  <si>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</si>
  <si>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</si>
  <si>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</si>
  <si>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</si>
  <si>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</si>
  <si>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</si>
  <si>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</si>
  <si>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</si>
  <si>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</si>
  <si>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</si>
  <si>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</si>
  <si>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</si>
  <si>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</si>
  <si>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</si>
  <si>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</si>
  <si>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</si>
  <si>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</si>
  <si>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</si>
  <si>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</si>
  <si>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</si>
  <si>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</si>
  <si>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</si>
  <si>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</si>
  <si>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</si>
  <si>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</si>
  <si>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</si>
  <si>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</si>
  <si>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</si>
  <si>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</si>
  <si>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</si>
  <si>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</si>
  <si>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</si>
  <si>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</si>
  <si>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</si>
  <si>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</si>
  <si>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</si>
  <si>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</si>
  <si>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</si>
  <si>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</si>
  <si>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</si>
  <si>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</si>
  <si>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</si>
  <si>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</si>
  <si>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</si>
  <si>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</si>
  <si>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</si>
  <si>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</si>
  <si>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</si>
  <si>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</si>
  <si>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</si>
  <si>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</si>
  <si>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</si>
  <si>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</si>
  <si>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</si>
  <si>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</si>
  <si>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</si>
  <si>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</si>
  <si>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</si>
  <si>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</si>
  <si>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</si>
  <si>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</si>
  <si>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</si>
  <si>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</si>
  <si>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</si>
  <si>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</si>
  <si>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</si>
  <si>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</si>
  <si>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</si>
  <si>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</si>
  <si>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</si>
  <si>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</si>
  <si>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</si>
  <si>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</si>
  <si>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</si>
  <si>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</si>
  <si>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</si>
  <si>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</si>
  <si>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</si>
  <si>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</si>
  <si>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</si>
  <si>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</si>
  <si>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</si>
  <si>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</si>
  <si>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</si>
  <si>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</si>
  <si>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</si>
  <si>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</si>
  <si>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</si>
  <si>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</si>
  <si>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</si>
  <si>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</si>
  <si>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</si>
  <si>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</si>
  <si>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</si>
  <si>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</si>
  <si>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</si>
  <si>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</si>
  <si>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</si>
  <si>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</si>
  <si>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</si>
  <si>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</si>
  <si>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</si>
  <si>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</si>
  <si>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</si>
  <si>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</si>
  <si>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</si>
  <si>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</si>
  <si>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</si>
  <si>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</si>
  <si>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</si>
  <si>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</si>
  <si>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</si>
  <si>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</si>
  <si>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</si>
  <si>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</si>
  <si>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</si>
  <si>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</si>
  <si>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</si>
  <si>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</si>
  <si>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</si>
  <si>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</si>
  <si>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</si>
  <si>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</si>
  <si>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</si>
  <si>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</si>
  <si>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</si>
  <si>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</si>
  <si>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</si>
  <si>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</si>
  <si>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</si>
  <si>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</si>
  <si>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</si>
  <si>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</si>
  <si>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</si>
  <si>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</si>
  <si>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</si>
  <si>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</si>
  <si>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</si>
  <si>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</si>
  <si>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</si>
  <si>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</si>
  <si>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</si>
  <si>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</si>
  <si>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</si>
  <si>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</si>
  <si>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</si>
  <si>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</si>
  <si>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</si>
  <si>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</si>
  <si>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</si>
  <si>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</si>
  <si>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</si>
  <si>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</si>
  <si>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</si>
  <si>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</si>
  <si>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</si>
  <si>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</si>
  <si>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</si>
  <si>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</si>
  <si>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</si>
  <si>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</si>
  <si>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</si>
  <si>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</si>
  <si>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</si>
  <si>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</si>
  <si>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</si>
  <si>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</si>
  <si>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</si>
  <si>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</si>
  <si>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</si>
  <si>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</si>
  <si>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</si>
  <si>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</si>
  <si>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</si>
  <si>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</si>
  <si>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</si>
  <si>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</si>
  <si>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</si>
  <si>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</si>
  <si>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</si>
  <si>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</si>
  <si>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</si>
  <si>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</si>
  <si>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</si>
  <si>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</si>
  <si>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</si>
  <si>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</si>
  <si>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</si>
  <si>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</si>
  <si>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</si>
  <si>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</si>
  <si>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</si>
  <si>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</si>
  <si>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</si>
  <si>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</si>
  <si>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</si>
  <si>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</si>
  <si>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</si>
  <si>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</si>
  <si>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</si>
  <si>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</si>
  <si>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</si>
  <si>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</si>
  <si>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</si>
  <si>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</si>
  <si>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</si>
  <si>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</si>
  <si>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</si>
  <si>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</si>
  <si>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</si>
  <si>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</si>
  <si>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</si>
  <si>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</si>
  <si>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</si>
  <si>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</si>
  <si>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</si>
  <si>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</si>
  <si>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</si>
  <si>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</si>
  <si>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</si>
  <si>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</si>
  <si>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</si>
  <si>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</si>
  <si>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</si>
  <si>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</si>
  <si>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</si>
  <si>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</si>
  <si>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</si>
  <si>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</si>
  <si>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</si>
  <si>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</si>
  <si>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</si>
  <si>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</si>
  <si>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</si>
  <si>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</si>
  <si>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</si>
  <si>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</si>
  <si>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</si>
  <si>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</si>
  <si>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</si>
  <si>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</si>
  <si>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</si>
  <si>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</si>
  <si>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</si>
  <si>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</si>
  <si>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</si>
  <si>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</si>
  <si>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</si>
  <si>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</si>
  <si>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</si>
  <si>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</si>
  <si>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</si>
  <si>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</si>
  <si>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</si>
  <si>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</si>
  <si>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</si>
  <si>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</si>
  <si>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</si>
  <si>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</si>
  <si>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</si>
  <si>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</si>
  <si>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</si>
  <si>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</si>
  <si>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</si>
  <si>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</si>
  <si>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</si>
  <si>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</si>
  <si>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</si>
  <si>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</si>
  <si>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</si>
  <si>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</si>
  <si>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</si>
  <si>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</si>
  <si>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</si>
  <si>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</si>
  <si>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</si>
  <si>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</si>
  <si>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</si>
  <si>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</si>
  <si>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</si>
  <si>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</si>
  <si>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</si>
  <si>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</si>
  <si>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</si>
  <si>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</si>
  <si>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</si>
  <si>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</si>
  <si>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</si>
  <si>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</si>
  <si>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</si>
  <si>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</si>
  <si>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</si>
  <si>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</si>
  <si>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</si>
  <si>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</si>
  <si>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</si>
  <si>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</si>
  <si>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</si>
  <si>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</si>
  <si>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</si>
  <si>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</si>
  <si>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</si>
  <si>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</si>
  <si>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</si>
  <si>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</si>
  <si>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</si>
  <si>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</si>
  <si>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</si>
  <si>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</si>
  <si>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</si>
  <si>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</si>
  <si>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</si>
  <si>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</si>
  <si>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</si>
  <si>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</si>
  <si>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</si>
  <si>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</si>
  <si>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</si>
  <si>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</si>
  <si>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</si>
  <si>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</si>
  <si>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</si>
  <si>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</si>
  <si>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</si>
  <si>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</si>
  <si>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</si>
  <si>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</si>
  <si>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</si>
  <si>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</si>
  <si>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</si>
  <si>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</si>
  <si>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</si>
  <si>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</si>
  <si>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</si>
  <si>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</si>
  <si>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</si>
  <si>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</si>
  <si>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</si>
  <si>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</si>
  <si>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</si>
  <si>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</si>
  <si>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</si>
  <si>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</si>
  <si>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</si>
  <si>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</si>
  <si>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</si>
  <si>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</si>
  <si>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</si>
  <si>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</si>
  <si>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</si>
  <si>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</si>
  <si>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</si>
  <si>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</si>
  <si>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</si>
  <si>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</si>
  <si>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</si>
  <si>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</si>
  <si>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</si>
  <si>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</si>
  <si>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</si>
  <si>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</si>
  <si>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</si>
  <si>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</si>
  <si>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</si>
  <si>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</si>
  <si>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</si>
  <si>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</si>
  <si>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</si>
  <si>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</si>
  <si>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</si>
  <si>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</si>
  <si>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</si>
  <si>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</si>
  <si>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</si>
  <si>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</si>
  <si>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</si>
  <si>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</si>
  <si>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</si>
  <si>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</si>
  <si>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</si>
  <si>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</si>
  <si>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</si>
  <si>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</si>
  <si>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</si>
  <si>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</si>
  <si>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</si>
  <si>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</si>
  <si>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</si>
  <si>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</si>
  <si>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</si>
  <si>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</si>
  <si>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</si>
  <si>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</si>
  <si>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</si>
  <si>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</si>
  <si>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</si>
  <si>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</si>
  <si>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</si>
  <si>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</si>
  <si>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</si>
  <si>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</si>
  <si>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</si>
  <si>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</si>
  <si>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</si>
  <si>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</si>
  <si>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</si>
  <si>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</si>
  <si>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</si>
  <si>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</si>
  <si>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</si>
  <si>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</si>
  <si>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</si>
  <si>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</si>
  <si>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</si>
  <si>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</si>
  <si>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</si>
  <si>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</si>
  <si>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</si>
  <si>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</si>
  <si>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</si>
  <si>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</si>
  <si>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</si>
  <si>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</si>
  <si>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</si>
  <si>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</si>
  <si>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</si>
  <si>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</si>
  <si>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</si>
  <si>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</si>
  <si>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</si>
  <si>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</si>
  <si>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</si>
  <si>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</si>
  <si>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</si>
  <si>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</si>
  <si>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</si>
  <si>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</si>
  <si>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</si>
  <si>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</si>
  <si>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</si>
  <si>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</si>
  <si>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</si>
  <si>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</si>
  <si>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</si>
  <si>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</si>
  <si>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</si>
  <si>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</si>
  <si>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</si>
  <si>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</si>
  <si>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</si>
  <si>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</si>
  <si>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</si>
  <si>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</si>
  <si>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</si>
  <si>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</si>
  <si>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</si>
  <si>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</si>
  <si>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</si>
  <si>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</si>
  <si>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</si>
  <si>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</si>
  <si>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</si>
  <si>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</si>
  <si>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</si>
  <si>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</si>
  <si>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</si>
  <si>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</si>
  <si>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</si>
  <si>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</si>
  <si>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</si>
  <si>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</si>
  <si>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</si>
  <si>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</si>
  <si>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</si>
  <si>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</si>
  <si>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</si>
  <si>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</si>
  <si>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</si>
  <si>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</si>
  <si>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</si>
  <si>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</si>
  <si>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</si>
  <si>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</si>
  <si>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</si>
  <si>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</si>
  <si>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</si>
  <si>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</si>
  <si>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</si>
  <si>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</si>
  <si>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</si>
  <si>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</si>
  <si>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</si>
  <si>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</si>
  <si>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</si>
  <si>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</si>
  <si>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</si>
  <si>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</si>
  <si>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</si>
  <si>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</si>
  <si>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</si>
  <si>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</si>
  <si>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</si>
  <si>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</si>
  <si>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</si>
  <si>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</si>
  <si>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</si>
  <si>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</si>
  <si>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</si>
  <si>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</si>
  <si>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</si>
  <si>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</si>
  <si>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</si>
  <si>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</si>
  <si>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</si>
  <si>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</si>
  <si>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</si>
  <si>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</si>
  <si>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</si>
  <si>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</si>
  <si>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</si>
  <si>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</si>
  <si>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</si>
  <si>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</si>
  <si>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</si>
  <si>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</si>
  <si>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</si>
  <si>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</si>
  <si>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</si>
  <si>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</si>
  <si>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</si>
  <si>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</si>
  <si>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</si>
  <si>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</si>
  <si>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</si>
  <si>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</si>
  <si>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</si>
  <si>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</si>
  <si>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</si>
  <si>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</si>
  <si>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</si>
  <si>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</si>
  <si>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</si>
  <si>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</si>
  <si>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</si>
  <si>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</si>
  <si>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</si>
  <si>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</si>
  <si>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</si>
  <si>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</si>
  <si>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</si>
  <si>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</si>
  <si>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</si>
  <si>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</si>
  <si>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</si>
  <si>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</si>
  <si>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</si>
  <si>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</si>
  <si>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</si>
  <si>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</si>
  <si>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</si>
  <si>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</si>
  <si>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</si>
  <si>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</si>
  <si>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</si>
  <si>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</si>
  <si>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</si>
  <si>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</si>
  <si>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</si>
  <si>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</si>
  <si>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</si>
  <si>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</si>
  <si>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</si>
  <si>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</si>
  <si>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</si>
  <si>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</si>
  <si>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</si>
  <si>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</si>
  <si>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</si>
  <si>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</si>
  <si>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</si>
  <si>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</si>
  <si>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</si>
  <si>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</si>
  <si>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</si>
  <si>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</si>
  <si>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</si>
  <si>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</si>
  <si>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</si>
  <si>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</si>
  <si>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</si>
  <si>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</si>
  <si>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</si>
  <si>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</si>
  <si>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</si>
  <si>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</si>
  <si>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</si>
  <si>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</si>
  <si>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</si>
  <si>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</si>
  <si>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</si>
  <si>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</si>
  <si>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</si>
  <si>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</si>
  <si>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</si>
  <si>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</si>
  <si>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</si>
  <si>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</si>
  <si>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</si>
  <si>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</si>
  <si>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</si>
  <si>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</si>
  <si>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</si>
  <si>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</si>
  <si>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</si>
  <si>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</si>
  <si>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</si>
  <si>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</si>
  <si>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</si>
  <si>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</si>
  <si>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</si>
  <si>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</si>
  <si>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</si>
  <si>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</si>
  <si>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</si>
  <si>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</si>
  <si>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</si>
  <si>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</si>
  <si>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</si>
  <si>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</si>
  <si>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</si>
  <si>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</si>
  <si>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</si>
  <si>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</si>
  <si>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</si>
  <si>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</si>
  <si>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</si>
  <si>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</si>
  <si>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</si>
  <si>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</si>
  <si>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</si>
  <si>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</si>
  <si>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</si>
  <si>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</si>
  <si>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</si>
  <si>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</si>
  <si>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</si>
  <si>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</si>
  <si>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</si>
  <si>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</si>
  <si>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</si>
  <si>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</si>
  <si>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</si>
  <si>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</si>
  <si>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</si>
  <si>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</si>
  <si>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</si>
  <si>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</si>
  <si>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</si>
  <si>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</si>
  <si>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</si>
  <si>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</si>
  <si>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</si>
  <si>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</si>
  <si>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</si>
  <si>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</si>
  <si>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</si>
  <si>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</si>
  <si>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</si>
  <si>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</si>
  <si>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</si>
  <si>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</si>
  <si>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</si>
  <si>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</si>
  <si>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</si>
  <si>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</si>
  <si>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</si>
  <si>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</si>
  <si>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</si>
  <si>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</si>
  <si>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</si>
  <si>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</si>
  <si>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</si>
  <si>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</si>
  <si>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</si>
  <si>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</si>
  <si>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</si>
  <si>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</si>
  <si>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</si>
  <si>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</si>
  <si>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</si>
  <si>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</si>
  <si>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</si>
  <si>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</si>
  <si>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</si>
  <si>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</si>
  <si>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</si>
  <si>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</si>
  <si>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</si>
  <si>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</si>
  <si>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</si>
  <si>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</si>
  <si>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</si>
  <si>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</si>
  <si>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</si>
  <si>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</si>
  <si>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</si>
  <si>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</si>
  <si>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</si>
  <si>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</si>
  <si>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</si>
  <si>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</si>
  <si>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</si>
  <si>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</si>
  <si>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</si>
  <si>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</si>
  <si>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</si>
  <si>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</si>
  <si>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</si>
  <si>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</si>
  <si>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</si>
  <si>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</si>
  <si>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</si>
  <si>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</si>
  <si>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</si>
  <si>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</si>
  <si>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</si>
  <si>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</si>
  <si>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</si>
  <si>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</si>
  <si>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</si>
  <si>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</si>
  <si>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</si>
  <si>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</si>
  <si>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</si>
  <si>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</si>
  <si>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</si>
  <si>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</si>
  <si>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</si>
  <si>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</si>
  <si>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</si>
  <si>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</si>
  <si>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</si>
  <si>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</si>
  <si>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</si>
  <si>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</si>
  <si>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</si>
  <si>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</si>
  <si>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</si>
  <si>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</si>
  <si>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</si>
  <si>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</si>
  <si>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</si>
  <si>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</si>
  <si>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</si>
  <si>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</si>
  <si>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</si>
  <si>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</si>
  <si>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</si>
  <si>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</si>
  <si>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</si>
  <si>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</si>
  <si>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</si>
  <si>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</si>
  <si>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</si>
  <si>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</si>
  <si>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</si>
  <si>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</si>
  <si>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</si>
  <si>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</si>
  <si>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</si>
  <si>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</si>
  <si>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</si>
  <si>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</si>
  <si>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</si>
  <si>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</si>
  <si>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</si>
  <si>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</si>
  <si>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</si>
  <si>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</si>
  <si>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</si>
  <si>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</si>
  <si>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</si>
  <si>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</si>
  <si>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</si>
  <si>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</si>
  <si>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</si>
  <si>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</si>
  <si>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</si>
  <si>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</si>
  <si>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</si>
  <si>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</si>
  <si>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</si>
  <si>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</si>
  <si>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</si>
  <si>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</si>
  <si>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</si>
  <si>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</si>
  <si>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</si>
  <si>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</si>
  <si>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</si>
  <si>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</si>
  <si>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</si>
  <si>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</si>
  <si>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</si>
  <si>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</si>
  <si>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</si>
  <si>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</si>
  <si>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</si>
  <si>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</si>
  <si>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</si>
  <si>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</si>
  <si>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</si>
  <si>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</si>
  <si>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</si>
  <si>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</si>
  <si>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</si>
  <si>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</si>
  <si>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</si>
  <si>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</si>
  <si>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</si>
  <si>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</si>
  <si>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</si>
  <si>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</si>
  <si>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</si>
  <si>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</si>
  <si>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</si>
  <si>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</si>
  <si>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</si>
  <si>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</si>
  <si>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</si>
  <si>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</si>
  <si>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</si>
  <si>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</si>
  <si>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</si>
  <si>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</si>
  <si>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</si>
  <si>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</si>
  <si>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</si>
  <si>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</si>
  <si>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</si>
  <si>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</si>
  <si>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</si>
  <si>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</si>
  <si>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</si>
  <si>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</si>
  <si>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</si>
  <si>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</si>
  <si>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</si>
  <si>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</si>
  <si>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</si>
  <si>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</si>
  <si>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</si>
  <si>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</si>
  <si>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</si>
  <si>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</si>
  <si>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</si>
  <si>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</si>
  <si>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</si>
  <si>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</si>
  <si>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</si>
  <si>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</si>
  <si>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</si>
  <si>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</si>
  <si>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</si>
  <si>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</si>
  <si>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</si>
  <si>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</si>
  <si>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</si>
  <si>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</si>
  <si>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</si>
  <si>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</si>
  <si>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</si>
  <si>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</si>
  <si>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</si>
  <si>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</si>
  <si>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</si>
  <si>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</si>
  <si>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</si>
  <si>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</si>
  <si>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</si>
  <si>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</si>
  <si>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</si>
  <si>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</si>
  <si>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</si>
  <si>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</si>
  <si>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</si>
  <si>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</si>
  <si>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</si>
  <si>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</si>
  <si>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</si>
  <si>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</si>
  <si>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</si>
  <si>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</si>
  <si>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</si>
  <si>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</si>
  <si>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</si>
  <si>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</si>
  <si>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</si>
  <si>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</si>
  <si>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</si>
  <si>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</si>
  <si>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</si>
  <si>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</si>
  <si>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</si>
  <si>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</si>
  <si>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</si>
  <si>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</si>
  <si>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</si>
  <si>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</si>
  <si>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</si>
  <si>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</si>
  <si>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</si>
  <si>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</si>
  <si>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</si>
  <si>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</si>
  <si>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</si>
  <si>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</si>
  <si>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</si>
  <si>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</si>
  <si>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</si>
  <si>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</si>
  <si>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</si>
  <si>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</si>
  <si>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</si>
  <si>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</si>
  <si>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</si>
  <si>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</si>
  <si>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</si>
  <si>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</si>
  <si>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</si>
  <si>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</si>
  <si>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</si>
  <si>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</si>
  <si>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</si>
  <si>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</si>
  <si>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</si>
  <si>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</si>
  <si>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</si>
  <si>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</si>
  <si>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</si>
  <si>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</si>
  <si>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</si>
  <si>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</si>
  <si>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</si>
  <si>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</si>
  <si>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</si>
  <si>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</si>
  <si>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</si>
  <si>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</si>
  <si>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</si>
  <si>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</si>
  <si>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</si>
  <si>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</si>
  <si>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</si>
  <si>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</si>
  <si>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</si>
  <si>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</si>
  <si>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</si>
  <si>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</si>
  <si>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</si>
  <si>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</si>
  <si>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</si>
  <si>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</si>
  <si>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</si>
  <si>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</si>
  <si>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</si>
  <si>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</si>
  <si>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</si>
  <si>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</si>
  <si>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</si>
  <si>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</si>
  <si>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</si>
  <si>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</si>
  <si>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</si>
  <si>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</si>
  <si>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</si>
  <si>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</si>
  <si>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</si>
  <si>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</si>
  <si>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</si>
  <si>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</si>
  <si>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</si>
  <si>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</si>
  <si>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</si>
  <si>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</si>
  <si>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</si>
  <si>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</si>
  <si>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</si>
  <si>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</si>
  <si>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</si>
  <si>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</si>
  <si>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</si>
  <si>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</si>
  <si>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</si>
  <si>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</si>
  <si>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</si>
  <si>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</si>
  <si>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</si>
  <si>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</si>
  <si>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</si>
  <si>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</si>
  <si>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</si>
  <si>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</si>
  <si>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</si>
  <si>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</si>
  <si>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</si>
  <si>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</si>
  <si>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</si>
  <si>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</si>
  <si>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</si>
  <si>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</si>
  <si>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</si>
  <si>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</si>
  <si>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</si>
  <si>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</si>
  <si>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</si>
  <si>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</si>
  <si>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</si>
  <si>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</si>
  <si>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</si>
  <si>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</si>
  <si>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</si>
  <si>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</si>
  <si>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</si>
  <si>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</si>
  <si>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</si>
  <si>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</si>
  <si>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</si>
  <si>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</si>
  <si>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</si>
  <si>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</si>
  <si>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</si>
  <si>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</si>
  <si>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</si>
  <si>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</si>
  <si>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</si>
  <si>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</si>
  <si>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</si>
  <si>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</si>
  <si>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</si>
  <si>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</si>
  <si>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</si>
  <si>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</si>
  <si>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</si>
  <si>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</si>
  <si>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</si>
  <si>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</si>
  <si>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</si>
  <si>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</si>
  <si>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</si>
  <si>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</si>
  <si>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</si>
  <si>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</si>
  <si>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</si>
  <si>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</si>
  <si>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</si>
  <si>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</si>
  <si>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</si>
  <si>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</si>
  <si>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</si>
  <si>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</si>
  <si>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</si>
  <si>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</si>
  <si>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</si>
  <si>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</si>
  <si>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</si>
  <si>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</si>
  <si>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</si>
  <si>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</si>
  <si>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</si>
  <si>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</si>
  <si>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</si>
  <si>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</si>
  <si>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</si>
  <si>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</si>
  <si>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</si>
  <si>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</si>
  <si>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</si>
  <si>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</si>
  <si>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</si>
  <si>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</si>
  <si>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</si>
  <si>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</si>
  <si>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</si>
  <si>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</si>
  <si>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</si>
  <si>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</si>
  <si>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</si>
  <si>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</si>
  <si>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</si>
  <si>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</si>
  <si>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</si>
  <si>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</si>
  <si>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</si>
  <si>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</si>
  <si>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</si>
  <si>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</si>
  <si>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</si>
  <si>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</si>
  <si>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</si>
  <si>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</si>
  <si>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</si>
  <si>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</si>
  <si>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</si>
  <si>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</si>
  <si>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</si>
  <si>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</si>
  <si>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</si>
  <si>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</si>
  <si>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</si>
  <si>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</si>
  <si>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</si>
  <si>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</si>
  <si>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</si>
  <si>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</si>
  <si>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</si>
  <si>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</si>
  <si>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</si>
  <si>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</si>
  <si>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</si>
  <si>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</si>
  <si>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</si>
  <si>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</si>
  <si>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</si>
  <si>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</si>
  <si>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</si>
  <si>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</si>
  <si>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</si>
  <si>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</si>
  <si>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</si>
  <si>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</si>
  <si>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</si>
  <si>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</si>
  <si>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</si>
  <si>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</si>
  <si>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</si>
  <si>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</si>
  <si>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</si>
  <si>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</si>
  <si>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</si>
  <si>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</si>
  <si>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</si>
  <si>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</si>
  <si>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</si>
  <si>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</si>
  <si>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</si>
  <si>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</si>
  <si>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</si>
  <si>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</si>
  <si>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</si>
  <si>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</si>
  <si>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</si>
  <si>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</si>
  <si>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</si>
  <si>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</si>
  <si>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</si>
  <si>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</si>
  <si>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</si>
  <si>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</si>
  <si>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</si>
  <si>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</si>
  <si>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</si>
  <si>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</si>
  <si>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</si>
  <si>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</si>
  <si>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</si>
  <si>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</si>
  <si>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</si>
  <si>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</si>
  <si>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</si>
  <si>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</si>
  <si>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</si>
  <si>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</si>
  <si>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</si>
  <si>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</si>
  <si>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</si>
  <si>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</si>
  <si>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</si>
  <si>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</si>
  <si>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</si>
  <si>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</si>
  <si>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</si>
  <si>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</si>
  <si>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</si>
  <si>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</si>
  <si>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</si>
  <si>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</si>
  <si>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</si>
  <si>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</si>
  <si>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</si>
  <si>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</si>
  <si>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</si>
  <si>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</si>
  <si>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</si>
  <si>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</si>
  <si>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</si>
  <si>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</si>
  <si>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</si>
  <si>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</si>
  <si>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</si>
  <si>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</si>
  <si>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</si>
  <si>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</si>
  <si>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</si>
  <si>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</si>
  <si>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</si>
  <si>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</si>
  <si>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</si>
  <si>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</si>
  <si>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</si>
  <si>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</si>
  <si>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</si>
  <si>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</si>
  <si>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</si>
  <si>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</si>
  <si>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</si>
  <si>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</si>
  <si>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</si>
  <si>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</si>
  <si>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</si>
  <si>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</si>
  <si>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</si>
  <si>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</si>
  <si>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</si>
  <si>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</si>
  <si>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</si>
  <si>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</si>
  <si>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</si>
  <si>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</si>
  <si>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</si>
  <si>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</si>
  <si>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</si>
  <si>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</si>
  <si>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</si>
  <si>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</si>
  <si>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</si>
  <si>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</si>
  <si>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</si>
  <si>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</si>
  <si>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</si>
  <si>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</si>
  <si>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</si>
  <si>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</si>
  <si>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</si>
  <si>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</si>
  <si>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</si>
  <si>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</si>
  <si>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</si>
  <si>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</si>
  <si>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</si>
  <si>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</si>
  <si>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</si>
  <si>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</si>
  <si>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</si>
  <si>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</si>
  <si>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</si>
  <si>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</si>
  <si>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</si>
  <si>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</si>
  <si>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</si>
  <si>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</si>
  <si>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</si>
  <si>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</si>
  <si>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</si>
  <si>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</si>
  <si>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</si>
  <si>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</si>
  <si>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</si>
  <si>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</si>
  <si>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</si>
  <si>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</si>
  <si>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</si>
  <si>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</si>
  <si>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</si>
  <si>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</si>
  <si>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</si>
  <si>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</si>
  <si>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</si>
  <si>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</si>
  <si>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</si>
  <si>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</si>
  <si>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</si>
  <si>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</si>
  <si>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</si>
  <si>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</si>
  <si>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</si>
  <si>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</si>
  <si>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</si>
  <si>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</si>
  <si>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</si>
  <si>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</si>
  <si>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</si>
  <si>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</si>
  <si>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</si>
  <si>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</si>
  <si>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</si>
  <si>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</si>
  <si>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</si>
  <si>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</si>
  <si>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</si>
  <si>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</si>
  <si>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</si>
  <si>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</si>
  <si>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</si>
  <si>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</si>
  <si>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</si>
  <si>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</si>
  <si>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</si>
  <si>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</si>
  <si>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</si>
  <si>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</si>
  <si>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</si>
  <si>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</si>
  <si>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</si>
  <si>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</si>
  <si>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</si>
  <si>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</si>
  <si>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</si>
  <si>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</si>
  <si>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</si>
  <si>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</si>
  <si>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</si>
  <si>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</si>
  <si>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</si>
  <si>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</si>
  <si>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</si>
  <si>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</si>
  <si>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</si>
  <si>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</si>
  <si>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</si>
  <si>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</si>
  <si>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</si>
  <si>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</si>
  <si>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</si>
  <si>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</si>
  <si>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</si>
  <si>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</si>
  <si>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</si>
  <si>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</si>
  <si>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</si>
  <si>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</si>
  <si>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</si>
  <si>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</si>
  <si>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</si>
  <si>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</si>
  <si>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</si>
  <si>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</si>
  <si>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</si>
  <si>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</si>
  <si>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</si>
  <si>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</si>
  <si>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</si>
  <si>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</si>
  <si>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</si>
  <si>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</si>
  <si>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</si>
  <si>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</si>
  <si>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</si>
  <si>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</si>
  <si>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</si>
  <si>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</si>
  <si>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</si>
  <si>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</si>
  <si>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</si>
  <si>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</si>
  <si>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</si>
  <si>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</si>
  <si>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</si>
  <si>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</si>
  <si>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</si>
  <si>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</si>
  <si>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</si>
  <si>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</si>
  <si>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</si>
  <si>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</si>
  <si>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</si>
  <si>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</si>
  <si>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</si>
  <si>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</si>
  <si>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</si>
  <si>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</si>
  <si>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</si>
  <si>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</si>
  <si>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</si>
  <si>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</si>
  <si>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</si>
  <si>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</si>
  <si>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</si>
  <si>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</si>
  <si>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</si>
  <si>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</si>
  <si>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</si>
  <si>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</si>
  <si>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</si>
  <si>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</si>
  <si>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</si>
  <si>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</si>
  <si>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</si>
  <si>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</si>
  <si>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</si>
  <si>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</si>
  <si>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</si>
  <si>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</si>
  <si>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</si>
  <si>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</si>
  <si>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</si>
  <si>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</si>
  <si>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</si>
  <si>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</si>
  <si>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</si>
  <si>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</si>
  <si>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</si>
  <si>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</si>
  <si>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</si>
  <si>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</si>
  <si>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</si>
  <si>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</si>
  <si>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</si>
  <si>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</si>
  <si>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</si>
  <si>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</si>
  <si>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</si>
  <si>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</si>
  <si>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</si>
  <si>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</si>
  <si>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</si>
  <si>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</si>
  <si>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</si>
  <si>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</si>
  <si>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</si>
  <si>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</si>
  <si>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</si>
  <si>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</si>
  <si>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</si>
  <si>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</si>
  <si>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</si>
  <si>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</si>
  <si>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</si>
  <si>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</si>
  <si>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</si>
  <si>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</si>
  <si>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</si>
  <si>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</si>
  <si>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</si>
  <si>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</si>
  <si>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</si>
  <si>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</si>
  <si>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</si>
  <si>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</si>
  <si>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</si>
  <si>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</si>
  <si>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</si>
  <si>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</si>
  <si>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</si>
  <si>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</si>
  <si>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</si>
  <si>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</si>
  <si>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</si>
  <si>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</si>
  <si>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</si>
  <si>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</si>
  <si>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</si>
  <si>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</si>
  <si>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</si>
  <si>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</si>
  <si>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</si>
  <si>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</si>
  <si>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</si>
  <si>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</si>
  <si>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</si>
  <si>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</si>
  <si>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</si>
  <si>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</si>
  <si>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</si>
  <si>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</si>
  <si>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</si>
  <si>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</si>
  <si>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</si>
  <si>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</si>
  <si>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</si>
  <si>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</si>
  <si>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</si>
  <si>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</si>
  <si>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</si>
  <si>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</si>
  <si>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</si>
  <si>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</si>
  <si>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</si>
  <si>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</si>
  <si>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</si>
  <si>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</si>
  <si>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</si>
  <si>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</si>
  <si>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</si>
  <si>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</si>
  <si>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</si>
  <si>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</si>
  <si>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</si>
  <si>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</si>
  <si>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</si>
  <si>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</si>
  <si>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</si>
  <si>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</si>
  <si>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</si>
  <si>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</si>
  <si>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</si>
  <si>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</si>
  <si>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</si>
  <si>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</si>
  <si>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</si>
  <si>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</si>
  <si>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</si>
  <si>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</si>
  <si>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</si>
  <si>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</si>
  <si>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</si>
  <si>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</si>
  <si>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</si>
  <si>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</si>
  <si>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</si>
  <si>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</si>
  <si>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</si>
  <si>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</si>
  <si>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</si>
  <si>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</si>
  <si>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</si>
  <si>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</si>
  <si>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</si>
  <si>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</si>
  <si>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</si>
  <si>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</si>
  <si>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</si>
  <si>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</si>
  <si>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</si>
  <si>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</si>
  <si>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</si>
  <si>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</si>
  <si>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</si>
  <si>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</si>
  <si>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</si>
  <si>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</si>
  <si>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</si>
  <si>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</si>
  <si>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</si>
  <si>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</si>
  <si>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</si>
  <si>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</si>
  <si>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</si>
  <si>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</si>
  <si>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</si>
  <si>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</si>
  <si>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</si>
  <si>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</si>
  <si>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</si>
  <si>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</si>
  <si>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</si>
  <si>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</si>
  <si>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</si>
  <si>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</si>
  <si>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</si>
  <si>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</si>
  <si>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</si>
  <si>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</si>
  <si>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</si>
  <si>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</si>
  <si>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</si>
  <si>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</si>
  <si>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</si>
  <si>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</si>
  <si>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</si>
  <si>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</si>
  <si>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</si>
  <si>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</si>
  <si>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</si>
  <si>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</si>
  <si>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</si>
  <si>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</si>
  <si>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</si>
  <si>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</si>
  <si>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</si>
  <si>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</si>
  <si>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</si>
  <si>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</si>
  <si>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</si>
  <si>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</si>
  <si>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</si>
  <si>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</si>
  <si>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</si>
  <si>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</si>
  <si>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</si>
  <si>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</si>
  <si>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</si>
  <si>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</si>
  <si>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</si>
  <si>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</si>
  <si>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</si>
  <si>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</si>
  <si>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</si>
  <si>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</si>
  <si>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</si>
  <si>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</si>
  <si>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</si>
  <si>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</si>
  <si>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</si>
  <si>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</si>
  <si>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</si>
  <si>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</si>
  <si>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</si>
  <si>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</si>
  <si>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</si>
  <si>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</si>
  <si>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</si>
  <si>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</si>
  <si>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</si>
  <si>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</si>
  <si>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</si>
  <si>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</si>
  <si>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</si>
  <si>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</si>
  <si>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</si>
  <si>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</si>
  <si>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</si>
  <si>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</si>
  <si>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</si>
  <si>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</si>
  <si>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</si>
  <si>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</si>
  <si>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</si>
  <si>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</si>
  <si>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</si>
  <si>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</si>
  <si>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</si>
  <si>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</si>
  <si>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</si>
  <si>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</si>
  <si>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</si>
  <si>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</si>
  <si>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</si>
  <si>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</si>
  <si>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</si>
  <si>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</si>
  <si>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</si>
  <si>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</si>
  <si>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</si>
  <si>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</si>
  <si>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</si>
  <si>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</si>
  <si>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</si>
  <si>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</si>
  <si>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</si>
  <si>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</si>
  <si>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</si>
  <si>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</si>
  <si>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</si>
  <si>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</si>
  <si>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</si>
  <si>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</si>
  <si>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</si>
  <si>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</si>
  <si>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</si>
  <si>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</si>
  <si>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</si>
  <si>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</si>
  <si>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</si>
  <si>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</si>
  <si>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</si>
  <si>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</si>
  <si>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</si>
  <si>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</si>
  <si>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</si>
  <si>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</si>
  <si>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</si>
  <si>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</si>
  <si>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</si>
  <si>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</si>
  <si>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</si>
  <si>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</si>
  <si>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</si>
  <si>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</si>
  <si>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</si>
  <si>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</si>
  <si>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</si>
  <si>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</si>
  <si>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</si>
  <si>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</si>
  <si>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</si>
  <si>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</si>
  <si>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</si>
  <si>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</si>
  <si>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</si>
  <si>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</si>
  <si>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</si>
  <si>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</si>
  <si>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</si>
  <si>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</si>
  <si>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</si>
  <si>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</si>
  <si>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</si>
  <si>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</si>
  <si>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</si>
  <si>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</si>
  <si>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</si>
  <si>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</si>
  <si>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</si>
  <si>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</si>
  <si>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</si>
  <si>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</si>
  <si>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</si>
  <si>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</si>
  <si>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</si>
  <si>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</si>
  <si>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</si>
  <si>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</si>
  <si>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</si>
  <si>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</si>
  <si>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</si>
  <si>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</si>
  <si>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</si>
  <si>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</si>
  <si>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</si>
  <si>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</si>
  <si>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</si>
  <si>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</si>
  <si>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</si>
  <si>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</si>
  <si>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</si>
  <si>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</si>
  <si>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</si>
  <si>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</si>
  <si>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</si>
  <si>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</si>
  <si>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</si>
  <si>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</si>
  <si>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</si>
  <si>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</si>
  <si>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</si>
  <si>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</si>
  <si>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</si>
  <si>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</si>
  <si>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</si>
  <si>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</si>
  <si>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</si>
  <si>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</si>
  <si>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</si>
  <si>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</si>
  <si>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</si>
  <si>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</si>
  <si>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</si>
  <si>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</si>
  <si>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</si>
  <si>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</si>
  <si>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</si>
  <si>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</si>
  <si>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</si>
  <si>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</si>
  <si>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</si>
  <si>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</si>
  <si>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</si>
  <si>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</si>
  <si>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</si>
  <si>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</si>
  <si>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</si>
  <si>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</si>
  <si>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</si>
  <si>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</si>
  <si>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</si>
  <si>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</si>
  <si>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</si>
  <si>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</si>
  <si>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</si>
  <si>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</si>
  <si>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</si>
  <si>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</si>
  <si>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</si>
  <si>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</si>
  <si>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</si>
  <si>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</si>
  <si>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</si>
  <si>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</si>
  <si>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</si>
  <si>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</si>
  <si>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</si>
  <si>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</si>
  <si>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</si>
  <si>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</si>
  <si>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</si>
  <si>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</si>
  <si>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</si>
  <si>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</si>
  <si>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</si>
  <si>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</si>
  <si>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</si>
  <si>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</si>
  <si>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</si>
  <si>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</si>
  <si>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</si>
  <si>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</si>
  <si>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</si>
  <si>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</si>
  <si>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</si>
  <si>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</si>
  <si>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</si>
  <si>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</si>
  <si>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</si>
  <si>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</si>
  <si>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</si>
  <si>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</si>
  <si>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</si>
  <si>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</si>
  <si>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</si>
  <si>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</si>
  <si>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</si>
  <si>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</si>
  <si>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</si>
  <si>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</si>
  <si>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</si>
  <si>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</si>
  <si>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</si>
  <si>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</si>
  <si>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</si>
  <si>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</si>
  <si>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</si>
  <si>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</si>
  <si>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</si>
  <si>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</si>
  <si>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</si>
  <si>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</si>
  <si>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</si>
  <si>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</si>
  <si>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</si>
  <si>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</si>
  <si>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</si>
  <si>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</si>
  <si>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</si>
  <si>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</si>
  <si>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</si>
  <si>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</si>
  <si>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</si>
  <si>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</si>
  <si>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</si>
  <si>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</si>
  <si>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</si>
  <si>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</si>
  <si>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</si>
  <si>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</si>
  <si>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</si>
  <si>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</si>
  <si>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</si>
  <si>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</si>
  <si>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</si>
  <si>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</si>
  <si>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</si>
  <si>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</si>
  <si>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</si>
  <si>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</si>
  <si>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</si>
  <si>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</si>
  <si>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</si>
  <si>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</si>
  <si>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</si>
  <si>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</si>
  <si>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</si>
  <si>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</si>
  <si>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</si>
  <si>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</si>
  <si>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</si>
  <si>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</si>
  <si>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</si>
  <si>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</si>
  <si>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</si>
  <si>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</si>
  <si>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</si>
  <si>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</si>
  <si>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</si>
  <si>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</si>
  <si>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</si>
  <si>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</si>
  <si>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</si>
  <si>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</si>
  <si>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</si>
  <si>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</si>
  <si>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</si>
  <si>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</si>
  <si>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</si>
  <si>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</si>
  <si>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</si>
  <si>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</si>
  <si>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</si>
  <si>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</si>
  <si>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</si>
  <si>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</si>
  <si>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</si>
  <si>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</si>
  <si>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</si>
  <si>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</si>
  <si>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</si>
  <si>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</si>
  <si>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</si>
  <si>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</si>
  <si>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</si>
  <si>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</si>
  <si>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</si>
  <si>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</si>
  <si>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</si>
  <si>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</si>
  <si>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</si>
  <si>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</si>
  <si>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</si>
  <si>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</si>
  <si>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</si>
  <si>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</si>
  <si>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</si>
  <si>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</si>
  <si>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</si>
  <si>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</si>
  <si>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</si>
  <si>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</si>
  <si>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</si>
  <si>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</si>
  <si>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</si>
  <si>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</si>
  <si>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</si>
  <si>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</si>
  <si>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</si>
  <si>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</si>
  <si>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</si>
  <si>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</si>
  <si>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</si>
  <si>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</si>
  <si>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</si>
  <si>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</si>
  <si>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</si>
  <si>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</si>
  <si>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</si>
  <si>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</si>
  <si>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</si>
  <si>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</si>
  <si>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</si>
  <si>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</si>
  <si>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</si>
  <si>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</si>
  <si>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</si>
  <si>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</si>
  <si>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</si>
  <si>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</si>
  <si>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</si>
  <si>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</si>
  <si>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</si>
  <si>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</si>
  <si>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</si>
  <si>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</si>
  <si>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</si>
  <si>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</si>
  <si>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</si>
  <si>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</si>
  <si>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</si>
  <si>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</si>
  <si>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</si>
  <si>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</si>
  <si>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</si>
  <si>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</si>
  <si>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</si>
  <si>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</si>
  <si>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</si>
  <si>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</si>
  <si>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</si>
  <si>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</si>
  <si>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</si>
  <si>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</si>
  <si>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</si>
  <si>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</si>
  <si>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</si>
  <si>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</si>
  <si>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</si>
  <si>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</si>
  <si>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</si>
  <si>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</si>
  <si>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</si>
  <si>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</si>
  <si>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</si>
  <si>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</si>
  <si>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</si>
  <si>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</si>
  <si>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</si>
  <si>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</si>
  <si>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</si>
  <si>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</si>
  <si>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</si>
  <si>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</si>
  <si>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</si>
  <si>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</si>
  <si>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</si>
  <si>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</si>
  <si>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</si>
  <si>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</si>
  <si>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</si>
  <si>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</si>
  <si>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</si>
  <si>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</si>
  <si>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</si>
  <si>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</si>
  <si>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</si>
  <si>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</si>
  <si>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</si>
  <si>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</si>
  <si>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</si>
  <si>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</si>
  <si>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</si>
  <si>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</si>
  <si>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</si>
  <si>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</si>
  <si>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</si>
  <si>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</si>
  <si>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</si>
  <si>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</si>
  <si>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</si>
  <si>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</si>
  <si>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</si>
  <si>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</si>
  <si>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</si>
  <si>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</si>
  <si>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</si>
  <si>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</si>
  <si>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</si>
  <si>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</si>
  <si>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</si>
  <si>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</si>
  <si>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</si>
  <si>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</si>
  <si>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</si>
  <si>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</si>
  <si>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</si>
  <si>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</si>
  <si>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</si>
  <si>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</si>
  <si>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</si>
  <si>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</si>
  <si>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</si>
  <si>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</si>
  <si>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</si>
  <si>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</si>
  <si>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</si>
  <si>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</si>
  <si>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</si>
  <si>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</si>
  <si>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</si>
  <si>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</si>
  <si>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</si>
  <si>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</si>
  <si>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</si>
  <si>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</si>
  <si>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</si>
  <si>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</si>
  <si>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</si>
  <si>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</si>
  <si>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</si>
  <si>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</si>
  <si>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</si>
  <si>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</si>
  <si>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</si>
  <si>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</si>
  <si>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</si>
  <si>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</si>
  <si>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</si>
  <si>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</si>
  <si>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</si>
  <si>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</si>
  <si>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</si>
  <si>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</si>
  <si>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</si>
  <si>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</si>
  <si>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</si>
  <si>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</si>
  <si>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</si>
  <si>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</si>
  <si>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</si>
  <si>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</si>
  <si>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</si>
  <si>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</si>
  <si>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</si>
  <si>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</si>
  <si>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</si>
  <si>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</si>
  <si>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</si>
  <si>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</si>
  <si>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</si>
  <si>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</si>
  <si>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</si>
  <si>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</si>
  <si>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</si>
  <si>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</si>
  <si>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</si>
  <si>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</si>
  <si>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</si>
  <si>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</si>
  <si>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</si>
  <si>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</si>
  <si>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</si>
  <si>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</si>
  <si>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</si>
  <si>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</si>
  <si>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</si>
  <si>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</si>
  <si>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</si>
  <si>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</si>
  <si>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</si>
  <si>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</si>
  <si>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</si>
  <si>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</si>
  <si>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</si>
  <si>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</si>
  <si>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</si>
  <si>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</si>
  <si>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</si>
  <si>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</si>
  <si>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</si>
  <si>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</si>
  <si>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</si>
  <si>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</si>
  <si>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</si>
  <si>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</si>
  <si>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</si>
  <si>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</si>
  <si>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</si>
  <si>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</si>
  <si>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</si>
  <si>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</si>
  <si>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</si>
  <si>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</si>
  <si>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</si>
  <si>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</si>
  <si>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</si>
  <si>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</si>
  <si>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</si>
  <si>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</si>
  <si>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</si>
  <si>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</si>
  <si>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</si>
  <si>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</si>
  <si>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</si>
  <si>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</si>
  <si>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</si>
  <si>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</si>
  <si>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</si>
  <si>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</si>
  <si>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</si>
  <si>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</si>
  <si>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</si>
  <si>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</si>
  <si>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</si>
  <si>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</si>
  <si>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</si>
  <si>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</si>
  <si>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</si>
  <si>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</si>
  <si>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</si>
  <si>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</si>
  <si>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</si>
  <si>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</si>
  <si>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</si>
  <si>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</si>
  <si>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</si>
  <si>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</si>
  <si>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</si>
  <si>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</si>
  <si>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</si>
  <si>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</si>
  <si>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</si>
  <si>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</si>
  <si>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</si>
  <si>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</si>
  <si>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</si>
  <si>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</si>
  <si>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</si>
  <si>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</si>
  <si>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</si>
  <si>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</si>
  <si>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</si>
  <si>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</si>
  <si>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</si>
  <si>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</si>
  <si>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</si>
  <si>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</si>
  <si>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</si>
  <si>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</si>
  <si>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</si>
  <si>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</si>
  <si>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</si>
  <si>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</si>
  <si>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</si>
  <si>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</si>
  <si>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</si>
  <si>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</si>
  <si>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</si>
  <si>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</si>
  <si>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</si>
  <si>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</si>
  <si>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</si>
  <si>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</si>
  <si>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</si>
  <si>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</si>
  <si>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</si>
  <si>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</si>
  <si>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</si>
  <si>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</si>
  <si>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</si>
  <si>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</si>
  <si>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</si>
  <si>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</si>
  <si>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</si>
  <si>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</si>
  <si>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</si>
  <si>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</si>
  <si>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</si>
  <si>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</si>
  <si>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</si>
  <si>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</si>
  <si>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</si>
  <si>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</si>
  <si>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</si>
  <si>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</si>
  <si>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</si>
  <si>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</si>
  <si>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</si>
  <si>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</si>
  <si>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</si>
  <si>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</si>
  <si>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</si>
  <si>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</si>
  <si>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</si>
  <si>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</si>
  <si>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</si>
  <si>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</si>
  <si>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</si>
  <si>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</si>
  <si>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</si>
  <si>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</si>
  <si>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</si>
  <si>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</si>
  <si>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</si>
  <si>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</si>
  <si>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</si>
  <si>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</si>
  <si>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</si>
  <si>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</si>
  <si>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</si>
  <si>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</si>
  <si>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</si>
  <si>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</si>
  <si>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</si>
  <si>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</si>
  <si>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</si>
  <si>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</si>
  <si>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</si>
  <si>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</si>
  <si>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</si>
  <si>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</si>
  <si>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</si>
  <si>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</si>
  <si>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</si>
  <si>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</si>
  <si>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</si>
  <si>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</si>
  <si>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</si>
  <si>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</si>
  <si>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</si>
  <si>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</si>
  <si>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</si>
  <si>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</si>
  <si>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</si>
  <si>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</si>
  <si>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</si>
  <si>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</si>
  <si>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</si>
  <si>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</si>
  <si>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</si>
  <si>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</si>
  <si>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</si>
  <si>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</si>
  <si>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</si>
  <si>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</si>
  <si>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</si>
  <si>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</si>
  <si>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</si>
  <si>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</si>
  <si>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</si>
  <si>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</si>
  <si>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</si>
  <si>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</si>
  <si>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</si>
  <si>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</si>
  <si>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</si>
  <si>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</si>
  <si>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</si>
  <si>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</si>
  <si>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</si>
  <si>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</si>
  <si>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</si>
  <si>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</si>
  <si>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</si>
  <si>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</si>
  <si>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</si>
  <si>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</si>
  <si>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</si>
  <si>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</si>
  <si>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</si>
  <si>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</si>
  <si>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</si>
  <si>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</si>
  <si>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</si>
  <si>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</si>
  <si>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</si>
  <si>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</si>
  <si>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</si>
  <si>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</si>
  <si>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</si>
  <si>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</si>
  <si>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</si>
  <si>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</si>
  <si>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</si>
  <si>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</si>
  <si>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</si>
  <si>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</si>
  <si>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</si>
  <si>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</si>
  <si>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</si>
  <si>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</si>
  <si>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</si>
  <si>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</si>
  <si>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</si>
  <si>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</si>
  <si>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</si>
  <si>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</si>
  <si>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</si>
  <si>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</si>
  <si>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</si>
  <si>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</si>
  <si>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</si>
  <si>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</si>
  <si>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</si>
  <si>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</si>
  <si>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</si>
  <si>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</si>
  <si>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</si>
  <si>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</si>
  <si>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</si>
  <si>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</si>
  <si>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</si>
  <si>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</si>
  <si>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</si>
  <si>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</si>
  <si>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</si>
  <si>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</si>
  <si>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</si>
  <si>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</si>
  <si>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</si>
  <si>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</si>
  <si>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</si>
  <si>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</si>
  <si>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</si>
  <si>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</si>
  <si>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</si>
  <si>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</si>
  <si>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</si>
  <si>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</si>
  <si>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</si>
  <si>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</si>
  <si>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</si>
  <si>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</si>
  <si>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</si>
  <si>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</si>
  <si>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</si>
  <si>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</si>
  <si>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</si>
  <si>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</si>
  <si>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</si>
  <si>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</si>
  <si>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</si>
  <si>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</si>
  <si>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</si>
  <si>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</si>
  <si>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</si>
  <si>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</si>
  <si>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</si>
  <si>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</si>
  <si>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</si>
  <si>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</si>
  <si>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</si>
  <si>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</si>
  <si>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</si>
  <si>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</si>
  <si>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</si>
  <si>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</si>
  <si>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</si>
  <si>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</si>
  <si>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</si>
  <si>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</si>
  <si>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</si>
  <si>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</si>
  <si>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</si>
  <si>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</si>
  <si>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</si>
  <si>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</si>
  <si>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</si>
  <si>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</si>
  <si>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</si>
  <si>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</si>
  <si>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</si>
  <si>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</si>
  <si>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</si>
  <si>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</si>
  <si>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</si>
  <si>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</si>
  <si>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</si>
  <si>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</si>
  <si>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</si>
  <si>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</si>
  <si>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</si>
  <si>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</si>
  <si>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</si>
  <si>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</si>
  <si>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</si>
  <si>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</si>
  <si>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</si>
  <si>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</si>
  <si>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</si>
  <si>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</si>
  <si>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</si>
  <si>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</si>
  <si>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</si>
  <si>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</si>
  <si>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</si>
  <si>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</si>
  <si>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</si>
  <si>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</si>
  <si>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</si>
  <si>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</si>
  <si>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</si>
  <si>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</si>
  <si>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</si>
  <si>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</si>
  <si>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</si>
  <si>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</si>
  <si>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</si>
  <si>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</si>
  <si>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</si>
  <si>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</si>
  <si>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</si>
  <si>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</si>
  <si>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</si>
  <si>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</si>
  <si>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</si>
  <si>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</si>
  <si>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</si>
  <si>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</si>
  <si>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</si>
  <si>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</si>
  <si>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</si>
  <si>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</si>
  <si>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</si>
  <si>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</si>
  <si>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</si>
  <si>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</si>
  <si>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</si>
  <si>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</si>
  <si>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</si>
  <si>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</si>
  <si>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</si>
  <si>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</si>
  <si>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</si>
  <si>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</si>
  <si>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</si>
  <si>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</si>
  <si>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</si>
  <si>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</si>
  <si>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</si>
  <si>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</si>
  <si>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</si>
  <si>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</si>
  <si>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</si>
  <si>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</si>
  <si>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</si>
  <si>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</si>
  <si>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</si>
  <si>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</si>
  <si>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</si>
  <si>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</si>
  <si>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</si>
  <si>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</si>
  <si>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</si>
  <si>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</si>
  <si>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</si>
  <si>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</si>
  <si>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</si>
  <si>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</si>
  <si>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</si>
  <si>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</si>
  <si>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</si>
  <si>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</si>
  <si>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</si>
  <si>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</si>
  <si>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</si>
  <si>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</si>
  <si>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</si>
  <si>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</si>
  <si>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</si>
  <si>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</si>
  <si>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</si>
  <si>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</si>
  <si>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</si>
  <si>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</si>
  <si>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</si>
  <si>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</si>
  <si>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</si>
  <si>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</si>
  <si>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</si>
  <si>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</si>
  <si>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</si>
  <si>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</si>
  <si>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</si>
  <si>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</si>
  <si>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</si>
  <si>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</si>
  <si>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</si>
  <si>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</si>
  <si>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</si>
  <si>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</si>
  <si>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</si>
  <si>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</si>
  <si>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</si>
  <si>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</si>
  <si>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</si>
  <si>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</si>
  <si>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</si>
  <si>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</si>
  <si>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</si>
  <si>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</si>
  <si>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</si>
  <si>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</si>
  <si>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</si>
  <si>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</si>
  <si>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</si>
  <si>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</si>
  <si>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</si>
  <si>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</si>
  <si>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</si>
  <si>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</si>
  <si>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</si>
  <si>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</si>
  <si>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</si>
  <si>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</si>
  <si>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</si>
  <si>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</si>
  <si>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</si>
  <si>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</si>
  <si>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</si>
  <si>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</si>
  <si>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</si>
  <si>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</si>
  <si>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</si>
  <si>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</si>
  <si>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</si>
  <si>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</si>
  <si>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</si>
  <si>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</si>
  <si>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</si>
  <si>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</si>
  <si>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</si>
  <si>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</si>
  <si>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</si>
  <si>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</si>
  <si>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</si>
  <si>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</si>
  <si>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</si>
  <si>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</si>
  <si>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</si>
  <si>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</si>
  <si>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</si>
  <si>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</si>
  <si>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</si>
  <si>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</si>
  <si>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</si>
  <si>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</si>
  <si>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</si>
  <si>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</si>
  <si>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</si>
  <si>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</si>
  <si>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</si>
  <si>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</si>
  <si>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</si>
  <si>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</si>
  <si>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</si>
  <si>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</si>
  <si>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</si>
  <si>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</si>
  <si>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</si>
  <si>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</si>
  <si>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</si>
  <si>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</si>
  <si>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</si>
  <si>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</si>
  <si>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</si>
  <si>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</si>
  <si>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</si>
  <si>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</si>
  <si>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</si>
  <si>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</si>
  <si>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</si>
  <si>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</si>
  <si>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</si>
  <si>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</si>
  <si>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</si>
  <si>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</si>
  <si>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</si>
  <si>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</si>
  <si>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</si>
  <si>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</si>
  <si>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</si>
  <si>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</si>
  <si>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</si>
  <si>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</si>
  <si>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</si>
  <si>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</si>
  <si>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</si>
  <si>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</si>
  <si>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</si>
  <si>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</si>
  <si>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</si>
  <si>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</si>
  <si>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</si>
  <si>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</si>
  <si>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</si>
  <si>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</si>
  <si>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</si>
  <si>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</si>
  <si>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</si>
  <si>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</si>
  <si>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</si>
  <si>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</si>
  <si>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</si>
  <si>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</si>
  <si>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</si>
  <si>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</si>
  <si>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</si>
  <si>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</si>
  <si>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</si>
  <si>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</si>
  <si>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</si>
  <si>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</si>
  <si>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</si>
  <si>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</si>
  <si>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</si>
  <si>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</si>
  <si>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</si>
  <si>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</si>
  <si>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</si>
  <si>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</si>
  <si>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</si>
  <si>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</si>
  <si>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</si>
  <si>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</si>
  <si>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</si>
  <si>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</si>
  <si>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</si>
  <si>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</si>
  <si>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</si>
  <si>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</si>
  <si>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</si>
  <si>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</si>
  <si>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</si>
  <si>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</si>
  <si>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</si>
  <si>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</si>
  <si>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</si>
  <si>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</si>
  <si>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</si>
  <si>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</si>
  <si>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</si>
  <si>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</si>
  <si>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</si>
  <si>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</si>
  <si>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</si>
  <si>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</si>
  <si>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</si>
  <si>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</si>
  <si>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</si>
  <si>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</si>
  <si>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</si>
  <si>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</si>
  <si>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</si>
  <si>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</si>
  <si>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</si>
  <si>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</si>
  <si>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</si>
  <si>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</si>
  <si>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</si>
  <si>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</si>
  <si>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</si>
  <si>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</si>
  <si>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</si>
  <si>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</si>
  <si>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</si>
  <si>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</si>
  <si>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</si>
  <si>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</si>
  <si>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</si>
  <si>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</si>
  <si>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</si>
  <si>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</si>
  <si>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</si>
  <si>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</si>
  <si>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</si>
  <si>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</si>
  <si>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</si>
  <si>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</si>
  <si>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</si>
  <si>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</si>
  <si>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</si>
  <si>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</si>
  <si>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</si>
  <si>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</si>
  <si>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</si>
  <si>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</si>
  <si>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</si>
  <si>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</si>
  <si>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</si>
  <si>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</si>
  <si>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</si>
  <si>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</si>
  <si>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</si>
  <si>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</si>
  <si>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</si>
  <si>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</si>
  <si>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</si>
  <si>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</si>
  <si>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</si>
  <si>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</si>
  <si>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</si>
  <si>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</si>
  <si>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</si>
  <si>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</si>
  <si>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</si>
  <si>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</si>
  <si>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</si>
  <si>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</si>
  <si>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</si>
  <si>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</si>
  <si>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</si>
  <si>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</si>
  <si>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</si>
  <si>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</si>
  <si>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</si>
  <si>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</si>
  <si>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</si>
  <si>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</si>
  <si>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</si>
  <si>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</si>
  <si>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</si>
  <si>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</si>
  <si>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</si>
  <si>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</si>
  <si>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</si>
  <si>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</si>
  <si>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</si>
  <si>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</si>
  <si>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</si>
  <si>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</si>
  <si>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</si>
  <si>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</si>
  <si>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</si>
  <si>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</si>
  <si>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</si>
  <si>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</si>
  <si>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</si>
  <si>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</si>
  <si>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</si>
  <si>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</si>
  <si>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</si>
  <si>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</si>
  <si>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</si>
  <si>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</si>
  <si>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</si>
  <si>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</si>
  <si>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</si>
  <si>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</si>
  <si>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</si>
  <si>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</si>
  <si>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</si>
  <si>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</si>
  <si>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</si>
  <si>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</si>
  <si>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</si>
  <si>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</si>
  <si>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</si>
  <si>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</si>
  <si>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</si>
  <si>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</si>
  <si>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</si>
  <si>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</si>
  <si>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</si>
  <si>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</si>
  <si>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</si>
  <si>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</si>
  <si>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</si>
  <si>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</si>
  <si>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</si>
  <si>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</si>
  <si>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</si>
  <si>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</si>
  <si>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</si>
  <si>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</si>
  <si>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</si>
  <si>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</si>
  <si>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</si>
  <si>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</si>
  <si>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</si>
  <si>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</si>
  <si>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</si>
  <si>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</si>
  <si>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</si>
  <si>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</si>
  <si>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</si>
  <si>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</si>
  <si>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</si>
  <si>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</si>
  <si>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</si>
  <si>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</si>
  <si>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</si>
  <si>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</si>
  <si>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</si>
  <si>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</si>
  <si>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</si>
  <si>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</si>
  <si>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</si>
  <si>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</si>
  <si>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</si>
  <si>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</si>
  <si>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</si>
  <si>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</si>
  <si>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</si>
  <si>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</si>
  <si>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</si>
  <si>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</si>
  <si>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</si>
  <si>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</si>
  <si>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</si>
  <si>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</si>
  <si>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</si>
  <si>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</si>
  <si>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</si>
  <si>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</si>
  <si>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</si>
  <si>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</si>
  <si>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</si>
  <si>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</si>
  <si>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</si>
  <si>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</si>
  <si>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</si>
  <si>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</si>
  <si>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</si>
  <si>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</si>
  <si>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</si>
  <si>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</si>
  <si>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</si>
  <si>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</si>
  <si>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</si>
  <si>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</si>
  <si>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</si>
  <si>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</si>
  <si>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</si>
  <si>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</si>
  <si>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</si>
  <si>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</si>
  <si>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</si>
  <si>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</si>
  <si>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</si>
  <si>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</si>
  <si>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</si>
  <si>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</si>
  <si>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</si>
  <si>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</si>
  <si>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</si>
  <si>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</si>
  <si>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</si>
  <si>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</si>
  <si>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</si>
  <si>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</si>
  <si>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</si>
  <si>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</si>
  <si>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</si>
  <si>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</si>
  <si>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</si>
  <si>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</si>
  <si>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</si>
  <si>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</si>
  <si>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</si>
  <si>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</si>
  <si>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</si>
  <si>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</si>
  <si>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</si>
  <si>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</si>
  <si>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</si>
  <si>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</si>
  <si>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</si>
  <si>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</si>
  <si>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</si>
  <si>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</si>
  <si>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</si>
  <si>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</si>
  <si>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</si>
  <si>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</si>
  <si>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</si>
  <si>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</si>
  <si>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</si>
  <si>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</si>
  <si>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</si>
  <si>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</si>
  <si>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</si>
  <si>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</si>
  <si>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</si>
  <si>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</si>
  <si>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</si>
  <si>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</si>
  <si>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</si>
  <si>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</si>
  <si>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</si>
  <si>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</si>
  <si>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</si>
  <si>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</si>
  <si>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</si>
  <si>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</si>
  <si>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</si>
  <si>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</si>
  <si>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</si>
  <si>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</si>
  <si>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</si>
  <si>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</si>
  <si>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</si>
  <si>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</si>
  <si>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</si>
  <si>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</si>
  <si>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</si>
  <si>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</si>
  <si>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</si>
  <si>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</si>
  <si>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</si>
  <si>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</si>
  <si>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</si>
  <si>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</si>
  <si>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</si>
  <si>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</si>
  <si>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</si>
  <si>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</si>
  <si>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</si>
  <si>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</si>
  <si>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</si>
  <si>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</si>
  <si>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</si>
  <si>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</si>
  <si>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</si>
  <si>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</si>
  <si>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</si>
  <si>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</si>
  <si>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</si>
  <si>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</si>
  <si>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</si>
  <si>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</si>
  <si>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</si>
  <si>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</si>
  <si>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</si>
  <si>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</si>
  <si>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</si>
  <si>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</si>
  <si>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</si>
  <si>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</si>
  <si>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</si>
  <si>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</si>
  <si>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</si>
  <si>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</si>
  <si>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</si>
  <si>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</si>
  <si>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</si>
  <si>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</si>
  <si>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</si>
  <si>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</si>
  <si>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</si>
  <si>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</si>
  <si>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</si>
  <si>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</si>
  <si>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</si>
  <si>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</si>
  <si>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</si>
  <si>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</si>
  <si>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</si>
  <si>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</si>
  <si>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</si>
  <si>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</si>
  <si>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</si>
  <si>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</si>
  <si>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</si>
  <si>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</si>
  <si>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</si>
  <si>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</si>
  <si>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</si>
  <si>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</si>
  <si>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</si>
  <si>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</si>
  <si>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</si>
  <si>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</si>
  <si>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</si>
  <si>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</si>
  <si>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</si>
  <si>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</si>
  <si>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</si>
  <si>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</si>
  <si>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</si>
  <si>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</si>
  <si>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</si>
  <si>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</si>
  <si>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</si>
  <si>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</si>
  <si>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</si>
  <si>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</si>
  <si>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</si>
  <si>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</si>
  <si>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</si>
  <si>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</si>
  <si>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</si>
  <si>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</si>
  <si>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</si>
  <si>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</si>
  <si>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</si>
  <si>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</si>
  <si>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</si>
  <si>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</si>
  <si>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</si>
  <si>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</si>
  <si>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</si>
  <si>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</si>
  <si>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</si>
  <si>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</si>
  <si>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</si>
  <si>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</si>
  <si>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</si>
  <si>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</si>
  <si>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</si>
  <si>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</si>
  <si>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</si>
  <si>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</si>
  <si>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</si>
  <si>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</si>
  <si>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</si>
  <si>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</si>
  <si>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</si>
  <si>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</si>
  <si>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</si>
  <si>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</si>
  <si>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</si>
  <si>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</si>
  <si>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</si>
  <si>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</si>
  <si>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</si>
  <si>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</si>
  <si>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</si>
  <si>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</si>
  <si>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</si>
  <si>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</si>
  <si>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</si>
  <si>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</si>
  <si>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</si>
  <si>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</si>
  <si>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</si>
  <si>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</si>
  <si>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</si>
  <si>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</si>
  <si>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</si>
  <si>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</si>
  <si>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</si>
  <si>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</si>
  <si>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</si>
  <si>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</si>
  <si>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</si>
  <si>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</si>
  <si>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</si>
  <si>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</si>
  <si>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</si>
  <si>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</si>
  <si>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</si>
  <si>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</si>
  <si>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</si>
  <si>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</si>
  <si>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</si>
  <si>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</si>
  <si>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</si>
  <si>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</si>
  <si>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</si>
  <si>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</si>
  <si>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</si>
  <si>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</si>
  <si>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</si>
  <si>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</si>
  <si>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</si>
  <si>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</si>
  <si>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</si>
  <si>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</si>
  <si>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</si>
  <si>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</si>
  <si>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</si>
  <si>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</si>
  <si>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</si>
  <si>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</si>
  <si>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</si>
  <si>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</si>
  <si>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</si>
  <si>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</si>
  <si>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</si>
  <si>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</si>
  <si>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</si>
  <si>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</si>
  <si>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</si>
  <si>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</si>
  <si>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</si>
  <si>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</si>
  <si>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</si>
  <si>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</si>
  <si>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</si>
  <si>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</si>
  <si>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</si>
  <si>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</si>
  <si>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</si>
  <si>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</si>
  <si>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</si>
  <si>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</si>
  <si>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</si>
  <si>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</si>
  <si>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</si>
  <si>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</si>
  <si>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</si>
  <si>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</si>
  <si>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</si>
  <si>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</si>
  <si>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</si>
  <si>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</si>
  <si>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</si>
  <si>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</si>
  <si>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</si>
  <si>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</si>
  <si>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</si>
  <si>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</si>
  <si>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</si>
  <si>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</si>
  <si>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</si>
  <si>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</si>
  <si>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</si>
  <si>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</si>
  <si>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</si>
  <si>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</si>
  <si>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</si>
  <si>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</si>
  <si>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</si>
  <si>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</si>
  <si>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</si>
  <si>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</si>
  <si>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</si>
  <si>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</si>
  <si>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</si>
  <si>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</si>
  <si>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</si>
  <si>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</si>
  <si>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</si>
  <si>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</si>
  <si>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</si>
  <si>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</si>
  <si>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</si>
  <si>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</si>
  <si>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</si>
  <si>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</si>
  <si>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</si>
  <si>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</si>
  <si>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</si>
  <si>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</si>
  <si>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</si>
  <si>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</si>
  <si>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</si>
  <si>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</si>
  <si>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</si>
  <si>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</si>
  <si>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</si>
  <si>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</si>
  <si>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</si>
  <si>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</si>
  <si>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</si>
  <si>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</si>
  <si>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</si>
  <si>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</si>
  <si>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</si>
  <si>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</si>
  <si>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</si>
  <si>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</si>
  <si>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</si>
  <si>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</si>
  <si>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</si>
  <si>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</si>
  <si>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</si>
  <si>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</si>
  <si>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</si>
  <si>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</si>
  <si>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</si>
  <si>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</si>
  <si>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</si>
  <si>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</si>
  <si>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</si>
  <si>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</si>
  <si>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</si>
  <si>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</si>
  <si>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</si>
  <si>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</si>
  <si>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</si>
  <si>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</si>
  <si>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</si>
  <si>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</si>
  <si>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</si>
  <si>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</si>
  <si>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</si>
  <si>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</si>
  <si>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</si>
  <si>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</si>
  <si>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</si>
  <si>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</si>
  <si>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</si>
  <si>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</si>
  <si>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</si>
  <si>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</si>
  <si>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</si>
  <si>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</si>
  <si>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</si>
  <si>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</si>
  <si>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</si>
  <si>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</si>
  <si>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</si>
  <si>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</si>
  <si>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</si>
  <si>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</si>
  <si>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</si>
  <si>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</si>
  <si>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</si>
  <si>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</si>
  <si>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</si>
  <si>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</si>
  <si>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</si>
  <si>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</si>
  <si>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</si>
  <si>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</si>
  <si>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</si>
  <si>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</si>
  <si>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</si>
  <si>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</si>
  <si>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</si>
  <si>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</si>
  <si>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</si>
  <si>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</si>
  <si>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</si>
  <si>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</si>
  <si>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</si>
  <si>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</si>
  <si>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</si>
  <si>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</si>
  <si>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</si>
  <si>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</si>
  <si>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</si>
  <si>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</si>
  <si>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</si>
  <si>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</si>
  <si>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</si>
  <si>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</si>
  <si>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</si>
  <si>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</si>
  <si>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</si>
  <si>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</si>
  <si>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</si>
  <si>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</si>
  <si>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</si>
  <si>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</si>
  <si>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</si>
  <si>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</si>
  <si>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</si>
  <si>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</si>
  <si>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</si>
  <si>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</si>
  <si>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</si>
  <si>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</si>
  <si>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</si>
  <si>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</si>
  <si>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</si>
  <si>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</si>
  <si>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</si>
  <si>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</si>
  <si>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</si>
  <si>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</si>
  <si>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</si>
  <si>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</si>
  <si>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</si>
  <si>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</si>
  <si>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</si>
  <si>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</si>
  <si>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</si>
  <si>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</si>
  <si>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</si>
  <si>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</si>
  <si>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</si>
  <si>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</si>
  <si>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</si>
  <si>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</si>
  <si>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</si>
  <si>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</si>
  <si>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</si>
  <si>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</si>
  <si>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</si>
  <si>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</si>
  <si>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</si>
  <si>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</si>
  <si>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</si>
  <si>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</si>
  <si>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</si>
  <si>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</si>
  <si>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</si>
  <si>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</si>
  <si>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</si>
  <si>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</si>
  <si>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</si>
  <si>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</si>
  <si>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</si>
  <si>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</si>
  <si>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</si>
  <si>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</si>
  <si>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</si>
  <si>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</si>
  <si>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</si>
  <si>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</si>
  <si>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</si>
  <si>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</si>
  <si>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</si>
  <si>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</si>
  <si>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</si>
  <si>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</si>
  <si>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</si>
  <si>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</si>
  <si>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</si>
  <si>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</si>
  <si>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</si>
  <si>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</si>
  <si>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</si>
  <si>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</si>
  <si>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</si>
  <si>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</si>
  <si>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</si>
  <si>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</si>
  <si>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</si>
  <si>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</si>
  <si>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</si>
  <si>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</si>
  <si>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</si>
  <si>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</si>
  <si>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</si>
  <si>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</si>
  <si>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</si>
  <si>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</si>
  <si>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</si>
  <si>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</si>
  <si>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</si>
  <si>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</si>
  <si>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</si>
  <si>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</si>
  <si>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</si>
  <si>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</si>
  <si>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</si>
  <si>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</si>
  <si>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</si>
  <si>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</si>
  <si>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</si>
  <si>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</si>
  <si>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</si>
  <si>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</si>
  <si>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</si>
  <si>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</si>
  <si>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</si>
  <si>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</si>
  <si>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</si>
  <si>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</si>
  <si>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</si>
  <si>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</si>
  <si>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</si>
  <si>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</si>
  <si>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</si>
  <si>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</si>
  <si>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</si>
  <si>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</si>
  <si>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</si>
  <si>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</si>
  <si>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</si>
  <si>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</si>
  <si>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</si>
  <si>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</si>
  <si>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</si>
  <si>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</si>
  <si>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</si>
  <si>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</si>
  <si>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</si>
  <si>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</si>
  <si>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</si>
  <si>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</si>
  <si>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</si>
  <si>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</si>
  <si>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</si>
  <si>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</si>
  <si>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</si>
  <si>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</si>
  <si>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</si>
  <si>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</si>
  <si>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</si>
  <si>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</si>
  <si>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</si>
  <si>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</si>
  <si>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</si>
  <si>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</si>
  <si>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</si>
  <si>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</si>
  <si>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</si>
  <si>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</si>
  <si>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</si>
  <si>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</si>
  <si>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</si>
  <si>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</si>
  <si>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</si>
  <si>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</si>
  <si>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</si>
  <si>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</si>
  <si>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</si>
  <si>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</si>
  <si>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</si>
  <si>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</si>
  <si>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</si>
  <si>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</si>
  <si>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</si>
  <si>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</si>
  <si>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</si>
  <si>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</si>
  <si>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</si>
  <si>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</si>
  <si>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</si>
  <si>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</si>
  <si>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</si>
  <si>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</si>
  <si>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</si>
  <si>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</si>
  <si>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</si>
  <si>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</si>
  <si>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</si>
  <si>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</si>
  <si>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</si>
  <si>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</si>
  <si>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</si>
  <si>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</si>
  <si>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</si>
  <si>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</si>
  <si>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</si>
  <si>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</si>
  <si>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</si>
  <si>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</si>
  <si>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</si>
  <si>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</si>
  <si>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</si>
  <si>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</si>
  <si>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</si>
  <si>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</si>
  <si>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</si>
  <si>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</si>
  <si>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</si>
  <si>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</si>
  <si>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</si>
  <si>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</si>
  <si>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</si>
  <si>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</si>
  <si>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</si>
  <si>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</si>
  <si>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</si>
  <si>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</si>
  <si>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</si>
  <si>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</si>
  <si>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</si>
  <si>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</si>
  <si>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</si>
  <si>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</si>
  <si>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</si>
  <si>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</si>
  <si>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</si>
  <si>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</si>
  <si>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</si>
  <si>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</si>
  <si>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</si>
  <si>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</si>
  <si>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</si>
  <si>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</si>
  <si>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</si>
  <si>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</si>
  <si>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</si>
  <si>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</si>
  <si>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</si>
  <si>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</si>
  <si>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</si>
  <si>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</si>
  <si>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</si>
  <si>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</si>
  <si>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</si>
  <si>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</si>
  <si>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</si>
  <si>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</si>
  <si>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</si>
  <si>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</si>
  <si>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</si>
  <si>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</si>
  <si>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</si>
  <si>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</si>
  <si>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</si>
  <si>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</si>
  <si>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</si>
  <si>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</si>
  <si>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</si>
  <si>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</si>
  <si>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</si>
  <si>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</si>
  <si>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</si>
  <si>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</si>
  <si>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</si>
  <si>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</si>
  <si>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</si>
  <si>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</si>
  <si>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</si>
  <si>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</si>
  <si>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</si>
  <si>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</si>
  <si>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</si>
  <si>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</si>
  <si>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</si>
  <si>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</si>
  <si>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</si>
  <si>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</si>
  <si>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</si>
  <si>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</si>
  <si>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</si>
  <si>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</si>
  <si>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</si>
  <si>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</si>
  <si>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</si>
  <si>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</si>
  <si>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</si>
  <si>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</si>
  <si>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</si>
  <si>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</si>
  <si>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</si>
  <si>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</si>
  <si>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</si>
  <si>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</si>
  <si>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</si>
  <si>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</si>
  <si>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</si>
  <si>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</si>
  <si>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</si>
  <si>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</si>
  <si>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</si>
  <si>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</si>
  <si>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</si>
  <si>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</si>
  <si>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</si>
  <si>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</si>
  <si>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</si>
  <si>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</si>
  <si>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</si>
  <si>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</si>
  <si>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</si>
  <si>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</si>
  <si>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</si>
  <si>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</si>
  <si>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</si>
  <si>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</si>
  <si>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</si>
  <si>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</si>
  <si>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</si>
  <si>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</si>
  <si>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</si>
  <si>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</si>
  <si>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</si>
  <si>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</si>
  <si>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</si>
  <si>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</si>
  <si>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</si>
  <si>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</si>
  <si>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</si>
  <si>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</si>
  <si>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</si>
  <si>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</si>
  <si>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</si>
  <si>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</si>
  <si>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</si>
  <si>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</si>
  <si>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</si>
  <si>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</si>
  <si>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</si>
  <si>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</si>
  <si>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</si>
  <si>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</si>
  <si>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</si>
  <si>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</si>
  <si>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</si>
  <si>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</si>
  <si>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</si>
  <si>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</si>
  <si>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</si>
  <si>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</si>
  <si>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</si>
  <si>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</si>
  <si>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</si>
  <si>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</si>
  <si>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</si>
  <si>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</si>
  <si>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</si>
  <si>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</si>
  <si>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</si>
  <si>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</si>
  <si>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</si>
  <si>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</si>
  <si>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</si>
  <si>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</si>
  <si>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</si>
  <si>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</si>
  <si>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</si>
  <si>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</si>
  <si>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</si>
  <si>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</si>
  <si>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</si>
  <si>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</si>
  <si>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</si>
  <si>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</si>
  <si>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</si>
  <si>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</si>
  <si>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</si>
  <si>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</si>
  <si>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</si>
  <si>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</si>
  <si>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</si>
  <si>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</si>
  <si>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</si>
  <si>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</si>
  <si>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</si>
  <si>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</si>
  <si>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</si>
  <si>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</si>
  <si>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</si>
  <si>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</si>
  <si>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</si>
  <si>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</si>
  <si>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</si>
  <si>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</si>
  <si>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</si>
  <si>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</si>
  <si>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</si>
  <si>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</si>
  <si>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</si>
  <si>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</si>
  <si>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</si>
  <si>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</si>
  <si>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</si>
  <si>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</si>
  <si>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</si>
  <si>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</si>
  <si>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</si>
  <si>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</si>
  <si>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</si>
  <si>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</si>
  <si>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</si>
  <si>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</si>
  <si>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</si>
  <si>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</si>
  <si>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</si>
  <si>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</si>
  <si>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</si>
  <si>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</si>
  <si>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</si>
  <si>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</si>
  <si>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</si>
  <si>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</si>
  <si>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</si>
  <si>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</si>
  <si>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</si>
  <si>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</si>
  <si>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</si>
  <si>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</si>
  <si>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</si>
  <si>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</si>
  <si>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</si>
  <si>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</si>
  <si>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</si>
  <si>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</si>
  <si>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</si>
  <si>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</si>
  <si>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</si>
  <si>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</si>
  <si>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</si>
  <si>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</si>
  <si>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</si>
  <si>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</si>
  <si>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</si>
  <si>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</si>
  <si>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</si>
  <si>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</si>
  <si>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</si>
  <si>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</si>
  <si>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</si>
  <si>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</si>
  <si>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</si>
  <si>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</si>
  <si>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</si>
  <si>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</si>
  <si>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</si>
  <si>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</si>
  <si>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</si>
  <si>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</si>
  <si>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</si>
  <si>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</si>
  <si>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</si>
  <si>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</si>
  <si>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</si>
  <si>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</si>
  <si>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</si>
  <si>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</si>
  <si>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</si>
  <si>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</si>
  <si>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</si>
  <si>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</si>
  <si>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</si>
  <si>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</si>
  <si>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</si>
  <si>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</si>
  <si>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</si>
  <si>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</si>
  <si>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</si>
  <si>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</si>
  <si>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</si>
  <si>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</si>
  <si>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</si>
  <si>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</si>
  <si>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</si>
  <si>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</si>
  <si>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</si>
  <si>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</si>
  <si>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</si>
  <si>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</si>
  <si>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</si>
  <si>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</si>
  <si>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</si>
  <si>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</si>
  <si>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</si>
  <si>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</si>
  <si>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</si>
  <si>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</si>
  <si>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</si>
  <si>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</si>
  <si>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</si>
  <si>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</si>
  <si>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</si>
  <si>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</si>
  <si>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</si>
  <si>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</si>
  <si>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</si>
  <si>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</si>
  <si>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</si>
  <si>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</si>
  <si>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</si>
  <si>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</si>
  <si>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</si>
  <si>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</si>
  <si>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</si>
  <si>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</si>
  <si>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</si>
  <si>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</si>
  <si>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</si>
  <si>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</si>
  <si>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</si>
  <si>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</si>
  <si>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</si>
  <si>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</si>
  <si>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</si>
  <si>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</si>
  <si>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</si>
  <si>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</si>
  <si>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</si>
  <si>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</si>
  <si>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</si>
  <si>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</si>
  <si>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</si>
  <si>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</si>
  <si>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</si>
  <si>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</si>
  <si>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</si>
  <si>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</si>
  <si>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</si>
  <si>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</si>
  <si>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</si>
  <si>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</si>
  <si>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</si>
  <si>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</si>
  <si>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</si>
  <si>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</si>
  <si>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</si>
  <si>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</si>
  <si>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</si>
  <si>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</si>
  <si>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</si>
  <si>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</si>
  <si>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</si>
  <si>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</si>
  <si>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</si>
  <si>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</si>
  <si>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</si>
  <si>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</si>
  <si>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</si>
  <si>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</si>
  <si>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</si>
  <si>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</si>
  <si>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</si>
  <si>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</si>
  <si>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</si>
  <si>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</si>
  <si>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</si>
  <si>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</si>
  <si>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</si>
  <si>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</si>
  <si>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</si>
  <si>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</si>
  <si>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</si>
  <si>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</si>
  <si>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</si>
  <si>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</si>
  <si>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</si>
  <si>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</si>
  <si>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</si>
  <si>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</si>
  <si>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</si>
  <si>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</si>
  <si>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</si>
  <si>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</si>
  <si>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</si>
  <si>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</si>
  <si>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</si>
  <si>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</si>
  <si>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</si>
  <si>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</si>
  <si>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</si>
  <si>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</si>
  <si>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</si>
  <si>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</si>
  <si>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</si>
  <si>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</si>
  <si>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</si>
  <si>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</si>
  <si>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</si>
  <si>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</si>
  <si>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</si>
  <si>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</si>
  <si>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</si>
  <si>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</si>
  <si>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</si>
  <si>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</si>
  <si>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</si>
  <si>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</si>
  <si>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</si>
  <si>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</si>
  <si>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</si>
  <si>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</si>
  <si>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</si>
  <si>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</si>
  <si>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</si>
  <si>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</si>
  <si>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</si>
  <si>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</si>
  <si>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</si>
  <si>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</si>
  <si>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</si>
  <si>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</si>
  <si>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</si>
  <si>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</si>
  <si>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</si>
  <si>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</si>
  <si>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</si>
  <si>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</si>
  <si>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</si>
  <si>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</si>
  <si>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</si>
  <si>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</si>
  <si>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</si>
  <si>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</si>
  <si>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</si>
  <si>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</si>
  <si>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</si>
  <si>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</si>
  <si>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</si>
  <si>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</si>
  <si>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</si>
  <si>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</si>
  <si>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</si>
  <si>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</si>
  <si>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</si>
  <si>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</si>
  <si>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</si>
  <si>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</si>
  <si>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</si>
  <si>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</si>
  <si>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</si>
  <si>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</si>
  <si>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</si>
  <si>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</si>
  <si>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</si>
  <si>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</si>
  <si>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</si>
  <si>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</si>
  <si>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</si>
  <si>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</si>
  <si>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</si>
  <si>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</si>
  <si>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</si>
  <si>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</si>
  <si>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</si>
  <si>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</si>
  <si>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</si>
  <si>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</si>
  <si>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</si>
  <si>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</si>
  <si>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</si>
  <si>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</si>
  <si>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</si>
  <si>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</si>
  <si>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</si>
  <si>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</si>
  <si>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</si>
  <si>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</si>
  <si>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</si>
  <si>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</si>
  <si>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</si>
  <si>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</si>
  <si>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</si>
  <si>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</si>
  <si>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</si>
  <si>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</si>
  <si>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</si>
  <si>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</si>
  <si>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</si>
  <si>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</si>
  <si>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</si>
  <si>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</si>
  <si>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</si>
  <si>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</si>
  <si>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</si>
  <si>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</si>
  <si>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</si>
  <si>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</si>
  <si>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</si>
  <si>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</si>
  <si>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</si>
  <si>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</si>
  <si>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</si>
  <si>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</si>
  <si>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</si>
  <si>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</si>
  <si>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</si>
  <si>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</si>
  <si>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</si>
  <si>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</si>
  <si>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</si>
  <si>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</si>
  <si>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</si>
  <si>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</si>
  <si>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</si>
  <si>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</si>
  <si>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</si>
  <si>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</si>
  <si>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</si>
  <si>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</si>
  <si>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</si>
  <si>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</si>
  <si>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</si>
  <si>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</si>
  <si>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</si>
  <si>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</si>
  <si>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</si>
  <si>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</si>
  <si>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</si>
  <si>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</si>
  <si>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</si>
  <si>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</si>
  <si>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</si>
  <si>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</si>
  <si>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</si>
  <si>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</si>
  <si>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</si>
  <si>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</si>
  <si>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</si>
  <si>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</si>
  <si>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</si>
  <si>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</si>
  <si>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</si>
  <si>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</si>
  <si>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</si>
  <si>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</si>
  <si>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</si>
  <si>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</si>
  <si>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</si>
  <si>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</si>
  <si>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</si>
  <si>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</si>
  <si>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</si>
  <si>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</si>
  <si>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</si>
  <si>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</si>
  <si>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</si>
  <si>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</si>
  <si>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</si>
  <si>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</si>
  <si>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</si>
  <si>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</si>
  <si>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</si>
  <si>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</si>
  <si>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</si>
  <si>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</si>
  <si>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</si>
  <si>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</si>
  <si>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</si>
  <si>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</si>
  <si>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</si>
  <si>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</si>
  <si>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</si>
  <si>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</si>
  <si>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</si>
  <si>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</si>
  <si>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</si>
  <si>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</si>
  <si>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</si>
  <si>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</si>
  <si>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</si>
  <si>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</si>
  <si>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</si>
  <si>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</si>
  <si>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</si>
  <si>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</si>
  <si>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</si>
  <si>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</si>
  <si>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</si>
  <si>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</si>
  <si>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</si>
  <si>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</si>
  <si>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</si>
  <si>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</si>
  <si>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</si>
  <si>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</si>
  <si>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</si>
  <si>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</si>
  <si>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</si>
  <si>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</si>
  <si>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</si>
  <si>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</si>
  <si>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</si>
  <si>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</si>
  <si>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</si>
  <si>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</si>
  <si>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</si>
  <si>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</si>
  <si>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</si>
  <si>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</si>
  <si>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</si>
  <si>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</si>
  <si>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</si>
  <si>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</si>
  <si>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</si>
  <si>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</si>
  <si>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</si>
  <si>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</si>
  <si>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</si>
  <si>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</si>
  <si>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</si>
  <si>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</si>
  <si>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</si>
  <si>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</si>
  <si>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</si>
  <si>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</si>
  <si>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</si>
  <si>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</si>
  <si>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</si>
  <si>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</si>
  <si>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</si>
  <si>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</si>
  <si>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</si>
  <si>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</si>
  <si>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</si>
  <si>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</si>
  <si>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</si>
  <si>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</si>
  <si>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</si>
  <si>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</si>
  <si>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</si>
  <si>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</si>
  <si>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</si>
  <si>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</si>
  <si>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</si>
  <si>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</si>
  <si>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</si>
  <si>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</si>
  <si>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</si>
  <si>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</si>
  <si>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</si>
  <si>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</si>
  <si>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</si>
  <si>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</si>
  <si>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</si>
  <si>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</si>
  <si>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</si>
  <si>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</si>
  <si>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</si>
  <si>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</si>
  <si>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</si>
  <si>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</si>
  <si>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</si>
  <si>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</si>
  <si>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</si>
  <si>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</si>
  <si>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</si>
  <si>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</si>
  <si>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</si>
  <si>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</si>
  <si>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</si>
  <si>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</si>
  <si>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</si>
  <si>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</si>
  <si>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</si>
  <si>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</si>
  <si>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</si>
  <si>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</si>
  <si>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</si>
  <si>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</si>
  <si>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</si>
  <si>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</si>
  <si>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</si>
  <si>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</si>
  <si>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</si>
  <si>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</si>
  <si>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</si>
  <si>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</si>
  <si>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</si>
  <si>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</si>
  <si>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</si>
  <si>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</si>
  <si>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</si>
  <si>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</si>
  <si>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</si>
  <si>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</si>
  <si>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</si>
  <si>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</si>
  <si>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</si>
  <si>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</si>
  <si>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</si>
  <si>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</si>
  <si>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</si>
  <si>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</si>
  <si>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</si>
  <si>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</si>
  <si>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</si>
  <si>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</si>
  <si>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</si>
  <si>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</si>
  <si>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</si>
  <si>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</si>
  <si>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</si>
  <si>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</si>
  <si>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</si>
  <si>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</si>
  <si>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</si>
  <si>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</si>
  <si>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</si>
  <si>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</si>
  <si>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</si>
  <si>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</si>
  <si>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</si>
  <si>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</si>
  <si>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</si>
  <si>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</si>
  <si>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</si>
  <si>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</si>
  <si>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</si>
  <si>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</si>
  <si>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</si>
  <si>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</si>
  <si>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</si>
  <si>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</si>
  <si>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</si>
  <si>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</si>
  <si>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</si>
  <si>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</si>
  <si>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</si>
  <si>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</si>
  <si>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</si>
  <si>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</si>
  <si>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</si>
  <si>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</si>
  <si>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</si>
  <si>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</si>
  <si>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</si>
  <si>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</si>
  <si>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</si>
  <si>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</si>
  <si>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</si>
  <si>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</si>
  <si>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</si>
  <si>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</si>
  <si>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</si>
  <si>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</si>
  <si>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</si>
  <si>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</si>
  <si>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</si>
  <si>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</si>
  <si>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</si>
  <si>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</si>
  <si>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</si>
  <si>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</si>
  <si>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</si>
  <si>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</si>
  <si>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</si>
  <si>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</si>
  <si>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</si>
  <si>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</si>
  <si>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</si>
  <si>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</si>
  <si>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</si>
  <si>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</si>
  <si>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</si>
  <si>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</si>
  <si>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</si>
  <si>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</si>
  <si>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</si>
  <si>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</si>
  <si>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</si>
  <si>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</si>
  <si>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</si>
  <si>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</si>
  <si>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</si>
  <si>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</si>
  <si>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</si>
  <si>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</si>
  <si>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</si>
  <si>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</si>
  <si>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</si>
  <si>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</si>
  <si>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</si>
  <si>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</si>
  <si>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</si>
  <si>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</si>
  <si>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</si>
  <si>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</si>
  <si>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</si>
  <si>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</si>
  <si>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</si>
  <si>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</si>
  <si>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</si>
  <si>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</si>
  <si>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</si>
  <si>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</si>
  <si>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</si>
  <si>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</si>
  <si>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</si>
  <si>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</si>
  <si>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</si>
  <si>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</si>
  <si>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</si>
  <si>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</si>
  <si>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</si>
  <si>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</si>
  <si>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</si>
  <si>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</si>
  <si>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</si>
  <si>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</si>
  <si>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</si>
  <si>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</si>
  <si>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</si>
  <si>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</si>
  <si>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</si>
  <si>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</si>
  <si>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</si>
  <si>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</si>
  <si>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</si>
  <si>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</si>
  <si>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</si>
  <si>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</si>
  <si>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</si>
  <si>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</si>
  <si>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</si>
  <si>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</si>
  <si>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</si>
  <si>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</si>
  <si>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</si>
  <si>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</si>
  <si>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</si>
  <si>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</si>
  <si>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</si>
  <si>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</si>
  <si>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</si>
  <si>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</si>
  <si>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</si>
  <si>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</si>
  <si>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</si>
  <si>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</si>
  <si>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</si>
  <si>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</si>
  <si>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</si>
  <si>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</si>
  <si>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</si>
  <si>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</si>
  <si>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</si>
  <si>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</si>
  <si>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</si>
  <si>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</si>
  <si>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</si>
  <si>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</si>
  <si>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</si>
  <si>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</si>
  <si>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</si>
  <si>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</si>
  <si>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</si>
  <si>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</si>
  <si>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</si>
  <si>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</si>
  <si>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</si>
  <si>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</si>
  <si>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</si>
  <si>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</si>
  <si>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</si>
  <si>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</si>
  <si>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</si>
  <si>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</si>
  <si>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</si>
  <si>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</si>
  <si>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</si>
  <si>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</si>
  <si>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</si>
  <si>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</si>
  <si>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</si>
  <si>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</si>
  <si>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</si>
  <si>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</si>
  <si>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</si>
  <si>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</si>
  <si>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</si>
  <si>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</si>
  <si>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</si>
  <si>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</si>
  <si>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</si>
  <si>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</si>
  <si>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</si>
  <si>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</si>
  <si>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</si>
  <si>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</si>
  <si>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</si>
  <si>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</si>
  <si>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</si>
  <si>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</si>
  <si>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</si>
  <si>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</si>
  <si>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</si>
  <si>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</si>
  <si>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</si>
  <si>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</si>
  <si>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</si>
  <si>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</si>
  <si>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</si>
  <si>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</si>
  <si>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</si>
  <si>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</si>
  <si>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</si>
  <si>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</si>
  <si>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</si>
  <si>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</si>
  <si>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</si>
  <si>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</si>
  <si>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</si>
  <si>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</si>
  <si>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</si>
  <si>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</si>
  <si>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</si>
  <si>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</si>
  <si>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</si>
  <si>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</si>
  <si>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</si>
  <si>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</si>
  <si>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</si>
  <si>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</si>
  <si>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</si>
  <si>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</si>
  <si>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</si>
  <si>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</si>
  <si>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</si>
  <si>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</si>
  <si>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</si>
  <si>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</si>
  <si>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</si>
  <si>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</si>
  <si>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</si>
  <si>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</si>
  <si>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</si>
  <si>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</si>
  <si>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</si>
  <si>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</si>
  <si>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</si>
  <si>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</si>
  <si>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</si>
  <si>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</si>
  <si>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</si>
  <si>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</si>
  <si>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</si>
  <si>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</si>
  <si>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</si>
  <si>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</si>
  <si>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</si>
  <si>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</si>
  <si>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</si>
  <si>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</si>
  <si>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</si>
  <si>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</si>
  <si>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</si>
  <si>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</si>
  <si>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</si>
  <si>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</si>
  <si>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</si>
  <si>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</si>
  <si>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</si>
  <si>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</si>
  <si>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</si>
  <si>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</si>
  <si>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</si>
  <si>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</si>
  <si>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</si>
  <si>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</si>
  <si>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</si>
  <si>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</si>
  <si>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</si>
  <si>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</si>
  <si>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</si>
  <si>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</si>
  <si>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</si>
  <si>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</si>
  <si>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</si>
  <si>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</si>
  <si>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</si>
  <si>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</si>
  <si>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</si>
  <si>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</si>
  <si>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</si>
  <si>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</si>
  <si>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</si>
  <si>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</si>
  <si>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</si>
  <si>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</si>
  <si>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</si>
  <si>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</si>
  <si>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</si>
  <si>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</si>
  <si>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</si>
  <si>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</si>
  <si>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</si>
  <si>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</si>
  <si>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</si>
  <si>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</si>
  <si>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</si>
  <si>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</si>
  <si>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</si>
  <si>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</si>
  <si>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</si>
  <si>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</si>
  <si>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</si>
  <si>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</si>
  <si>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</si>
  <si>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</si>
  <si>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</si>
  <si>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</si>
  <si>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</si>
  <si>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</si>
  <si>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</si>
  <si>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</si>
  <si>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</si>
  <si>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</si>
  <si>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</si>
  <si>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</si>
  <si>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</si>
  <si>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</si>
  <si>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</si>
  <si>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</si>
  <si>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</si>
  <si>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</si>
  <si>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</si>
  <si>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</si>
  <si>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</si>
  <si>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</si>
  <si>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</si>
  <si>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</si>
  <si>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</si>
  <si>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</si>
  <si>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</si>
  <si>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</si>
  <si>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</si>
  <si>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</si>
  <si>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</si>
  <si>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</si>
  <si>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</si>
  <si>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</si>
  <si>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</si>
  <si>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</si>
  <si>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</si>
  <si>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</si>
  <si>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</si>
  <si>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</si>
  <si>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</si>
  <si>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</si>
  <si>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</si>
  <si>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</si>
  <si>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</si>
  <si>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</si>
  <si>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</si>
  <si>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</si>
  <si>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</si>
  <si>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</si>
  <si>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</si>
  <si>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</si>
  <si>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</si>
  <si>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</si>
  <si>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</si>
  <si>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</si>
  <si>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</si>
  <si>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</si>
  <si>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</si>
  <si>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</si>
  <si>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</si>
  <si>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</si>
  <si>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</si>
  <si>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</si>
  <si>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</si>
  <si>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</si>
  <si>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</si>
  <si>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</si>
  <si>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</si>
  <si>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</si>
  <si>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</si>
  <si>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</si>
  <si>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</si>
  <si>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</si>
  <si>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</si>
  <si>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</si>
  <si>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</si>
  <si>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</si>
  <si>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</si>
  <si>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</si>
  <si>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</si>
  <si>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</si>
  <si>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</si>
  <si>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</si>
  <si>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</si>
  <si>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</si>
  <si>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</si>
  <si>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</si>
  <si>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</si>
  <si>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</si>
  <si>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</si>
  <si>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</si>
  <si>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</si>
  <si>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</si>
  <si>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</si>
  <si>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</si>
  <si>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</si>
  <si>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</si>
  <si>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</si>
  <si>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</si>
  <si>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</si>
  <si>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</si>
  <si>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</si>
  <si>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</si>
  <si>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</si>
  <si>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</si>
  <si>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</si>
  <si>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</si>
  <si>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</si>
  <si>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</si>
  <si>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</si>
  <si>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</si>
  <si>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</si>
  <si>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</si>
  <si>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</si>
  <si>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</si>
  <si>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</si>
  <si>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</si>
  <si>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</si>
  <si>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</si>
  <si>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</si>
  <si>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</si>
  <si>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</si>
  <si>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</si>
  <si>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</si>
  <si>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</si>
  <si>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</si>
  <si>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</si>
  <si>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</si>
  <si>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</si>
  <si>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</si>
  <si>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</si>
  <si>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</si>
  <si>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</si>
  <si>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</si>
  <si>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</si>
  <si>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</si>
  <si>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</si>
  <si>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</si>
  <si>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</si>
  <si>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</si>
  <si>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</si>
  <si>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</si>
  <si>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</si>
  <si>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</si>
  <si>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</si>
  <si>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</si>
  <si>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</si>
  <si>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</si>
  <si>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</si>
  <si>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</si>
  <si>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</si>
  <si>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</si>
  <si>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</si>
  <si>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</si>
  <si>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</si>
  <si>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</si>
  <si>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</si>
  <si>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</si>
  <si>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</si>
  <si>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</si>
  <si>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</si>
  <si>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</si>
  <si>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</si>
  <si>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</si>
  <si>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</si>
  <si>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</si>
  <si>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</si>
  <si>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</si>
  <si>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</si>
  <si>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</si>
  <si>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</si>
  <si>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</si>
  <si>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</si>
  <si>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</si>
  <si>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</si>
  <si>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</si>
  <si>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</si>
  <si>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</si>
  <si>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</si>
  <si>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</si>
  <si>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</si>
  <si>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</si>
  <si>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</si>
  <si>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</si>
  <si>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</si>
  <si>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</si>
  <si>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</si>
  <si>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</si>
  <si>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</si>
  <si>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</si>
  <si>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</si>
  <si>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</si>
  <si>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</si>
  <si>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</si>
  <si>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</si>
  <si>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</si>
  <si>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</si>
  <si>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</si>
  <si>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</si>
  <si>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</si>
  <si>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</si>
  <si>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</si>
  <si>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</si>
  <si>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</si>
  <si>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</si>
  <si>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</si>
  <si>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</si>
  <si>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</si>
  <si>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</si>
  <si>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</si>
  <si>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</si>
  <si>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</si>
  <si>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</si>
  <si>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</si>
  <si>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</si>
  <si>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</si>
  <si>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</si>
  <si>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</si>
  <si>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</si>
  <si>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</si>
  <si>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</si>
  <si>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</si>
  <si>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</si>
  <si>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</si>
  <si>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</si>
  <si>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</si>
  <si>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</si>
  <si>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</si>
  <si>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</si>
  <si>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</si>
  <si>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</si>
  <si>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</si>
  <si>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</si>
  <si>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</si>
  <si>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</si>
  <si>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</si>
  <si>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</si>
  <si>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</si>
  <si>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</si>
  <si>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</si>
  <si>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</si>
  <si>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</si>
  <si>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</si>
  <si>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</si>
  <si>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</si>
  <si>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</si>
  <si>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</si>
  <si>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</si>
  <si>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</si>
  <si>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</si>
  <si>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</si>
  <si>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</si>
  <si>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</si>
  <si>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</si>
  <si>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</si>
  <si>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</si>
  <si>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</si>
  <si>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</si>
  <si>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</si>
  <si>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</si>
  <si>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</si>
  <si>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</si>
  <si>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</si>
  <si>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</si>
  <si>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</si>
  <si>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</si>
  <si>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</si>
  <si>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</si>
  <si>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</si>
  <si>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</si>
  <si>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</si>
  <si>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</si>
  <si>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</si>
  <si>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</si>
  <si>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</si>
  <si>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</si>
  <si>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</si>
  <si>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</si>
  <si>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</si>
  <si>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</si>
  <si>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</si>
  <si>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</si>
  <si>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</si>
  <si>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</si>
  <si>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</si>
  <si>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</si>
  <si>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</si>
  <si>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</si>
  <si>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</si>
  <si>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</si>
  <si>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</si>
  <si>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</si>
  <si>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</si>
  <si>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</si>
  <si>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</si>
  <si>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</si>
  <si>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</si>
  <si>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</si>
  <si>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</si>
  <si>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</si>
  <si>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</si>
  <si>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</si>
  <si>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</si>
  <si>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</si>
  <si>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</si>
  <si>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</si>
  <si>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</si>
  <si>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</si>
  <si>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</si>
  <si>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</si>
  <si>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</si>
  <si>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</si>
  <si>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</si>
  <si>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</si>
  <si>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</si>
  <si>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</si>
  <si>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</si>
  <si>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</si>
  <si>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</si>
  <si>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</si>
  <si>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</si>
  <si>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</si>
  <si>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</si>
  <si>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</si>
  <si>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</si>
  <si>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</si>
  <si>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</si>
  <si>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</si>
  <si>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</si>
  <si>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</si>
  <si>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</si>
  <si>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</si>
  <si>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</si>
  <si>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</si>
  <si>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</si>
  <si>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</si>
  <si>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</si>
  <si>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</si>
  <si>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</si>
  <si>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</si>
  <si>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</si>
  <si>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</si>
  <si>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</si>
  <si>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</si>
  <si>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</si>
  <si>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</si>
  <si>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</si>
  <si>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</si>
  <si>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</si>
  <si>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</si>
  <si>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</si>
  <si>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</si>
  <si>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</si>
  <si>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</si>
  <si>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</si>
  <si>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</si>
  <si>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</si>
  <si>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</si>
  <si>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</si>
  <si>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</si>
  <si>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</si>
  <si>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</si>
  <si>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</si>
  <si>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</si>
  <si>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</si>
  <si>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</si>
  <si>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</si>
  <si>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</si>
  <si>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</si>
  <si>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</si>
  <si>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</si>
  <si>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</si>
  <si>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</si>
  <si>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</si>
  <si>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</si>
  <si>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</si>
  <si>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</si>
  <si>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</si>
  <si>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</si>
  <si>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</si>
  <si>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</si>
  <si>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</si>
  <si>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</si>
  <si>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</si>
  <si>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</si>
  <si>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</si>
  <si>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</si>
  <si>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</si>
  <si>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</si>
  <si>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</si>
  <si>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</si>
  <si>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</si>
  <si>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</si>
  <si>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</si>
  <si>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</si>
  <si>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</si>
  <si>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</si>
  <si>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</si>
  <si>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</si>
  <si>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</si>
  <si>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</si>
  <si>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</si>
  <si>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</si>
  <si>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</si>
  <si>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</si>
  <si>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</si>
  <si>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</si>
  <si>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</si>
  <si>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</si>
  <si>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</si>
  <si>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</si>
  <si>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</si>
  <si>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</si>
  <si>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</si>
  <si>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</si>
  <si>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</si>
  <si>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</si>
  <si>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</si>
  <si>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</si>
  <si>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</si>
  <si>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</si>
  <si>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</si>
  <si>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</si>
  <si>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</si>
  <si>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</si>
  <si>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</si>
  <si>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</si>
  <si>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</si>
  <si>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</si>
  <si>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</si>
  <si>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</si>
  <si>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</si>
  <si>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</si>
  <si>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</si>
  <si>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</si>
  <si>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</si>
  <si>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</si>
  <si>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</si>
  <si>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</si>
  <si>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</si>
  <si>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</si>
  <si>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</si>
  <si>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</si>
  <si>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</si>
  <si>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</si>
  <si>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</si>
  <si>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</si>
  <si>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</si>
  <si>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</si>
  <si>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</si>
  <si>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</si>
  <si>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</si>
  <si>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</si>
  <si>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</si>
  <si>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</si>
  <si>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</si>
  <si>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</si>
  <si>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</si>
  <si>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</si>
  <si>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</si>
  <si>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</si>
  <si>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</si>
  <si>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</si>
  <si>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</si>
  <si>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</si>
  <si>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</si>
  <si>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</si>
  <si>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</si>
  <si>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</si>
  <si>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</si>
  <si>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</si>
  <si>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</si>
  <si>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</si>
  <si>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</si>
  <si>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</si>
  <si>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</si>
  <si>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</si>
  <si>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</si>
  <si>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</si>
  <si>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</si>
  <si>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</si>
  <si>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</si>
  <si>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</si>
  <si>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</si>
  <si>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</si>
  <si>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</si>
  <si>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</si>
  <si>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</si>
  <si>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</si>
  <si>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</si>
  <si>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</si>
  <si>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</si>
  <si>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</si>
  <si>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</si>
  <si>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</si>
  <si>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</si>
  <si>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</si>
  <si>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</si>
  <si>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</si>
  <si>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</si>
  <si>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</si>
  <si>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</si>
  <si>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</si>
  <si>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</si>
  <si>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</si>
  <si>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</si>
  <si>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</si>
  <si>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</si>
  <si>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</si>
  <si>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</si>
  <si>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</si>
  <si>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</si>
  <si>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</si>
  <si>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</si>
  <si>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</si>
  <si>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</si>
  <si>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</si>
  <si>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</si>
  <si>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</si>
  <si>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</si>
  <si>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</si>
  <si>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</si>
  <si>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</si>
  <si>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</si>
  <si>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</si>
  <si>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</si>
  <si>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</si>
  <si>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</si>
  <si>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</si>
  <si>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</si>
  <si>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</si>
  <si>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</si>
  <si>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</si>
  <si>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</si>
  <si>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</si>
  <si>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</si>
  <si>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</si>
  <si>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</si>
  <si>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</si>
  <si>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</si>
  <si>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</si>
  <si>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</si>
  <si>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</si>
  <si>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</si>
  <si>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</si>
  <si>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</si>
  <si>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</si>
  <si>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</si>
  <si>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</si>
  <si>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</si>
  <si>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</si>
  <si>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</si>
  <si>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</si>
  <si>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</si>
  <si>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</si>
  <si>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</si>
  <si>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</si>
  <si>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</si>
  <si>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</si>
  <si>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</si>
  <si>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</si>
  <si>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</si>
  <si>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</si>
  <si>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</si>
  <si>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</si>
  <si>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</si>
  <si>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</si>
  <si>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</si>
  <si>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</si>
  <si>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</si>
  <si>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</si>
  <si>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</si>
  <si>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</si>
  <si>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</si>
  <si>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</si>
  <si>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</si>
  <si>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</si>
  <si>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</si>
  <si>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</si>
  <si>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</si>
  <si>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</si>
  <si>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</si>
  <si>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</si>
  <si>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</si>
  <si>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</si>
  <si>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</si>
  <si>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</si>
  <si>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</si>
  <si>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</si>
  <si>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</si>
  <si>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</si>
  <si>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</si>
  <si>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</si>
  <si>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</si>
  <si>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</si>
  <si>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</si>
  <si>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</si>
  <si>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</si>
  <si>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</si>
  <si>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</si>
  <si>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</si>
  <si>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</si>
  <si>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</si>
  <si>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</si>
  <si>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</si>
  <si>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</si>
  <si>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</si>
  <si>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</si>
  <si>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</si>
  <si>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</si>
  <si>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</si>
  <si>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</si>
  <si>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</si>
  <si>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</si>
  <si>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</si>
  <si>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</si>
  <si>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</si>
  <si>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</si>
  <si>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</si>
  <si>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</si>
  <si>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</si>
  <si>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</si>
  <si>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</si>
  <si>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</si>
  <si>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</si>
  <si>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</si>
  <si>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</si>
  <si>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</si>
  <si>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</si>
  <si>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</si>
  <si>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</si>
  <si>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</si>
  <si>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</si>
  <si>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</si>
  <si>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</si>
  <si>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</si>
  <si>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</si>
  <si>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</si>
  <si>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</si>
  <si>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</si>
  <si>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</si>
  <si>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</si>
  <si>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</si>
  <si>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</si>
  <si>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</si>
  <si>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</si>
  <si>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</si>
  <si>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</si>
  <si>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</si>
  <si>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</si>
  <si>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</si>
  <si>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</si>
  <si>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</si>
  <si>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</si>
  <si>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</si>
  <si>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</si>
  <si>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</si>
  <si>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</si>
  <si>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</si>
  <si>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</si>
  <si>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</si>
  <si>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</si>
  <si>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</si>
  <si>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</si>
  <si>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</si>
  <si>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</si>
  <si>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</si>
  <si>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</si>
  <si>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</si>
  <si>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</si>
  <si>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</si>
  <si>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</si>
  <si>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</si>
  <si>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</si>
  <si>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</si>
  <si>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</si>
  <si>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</si>
  <si>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</si>
  <si>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</si>
  <si>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</si>
  <si>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</si>
  <si>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</si>
  <si>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</si>
  <si>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</si>
  <si>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</si>
  <si>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</si>
  <si>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</si>
  <si>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</si>
  <si>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</si>
  <si>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</si>
  <si>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</si>
  <si>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</si>
  <si>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</si>
  <si>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</si>
  <si>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</si>
  <si>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</si>
  <si>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</si>
  <si>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</si>
  <si>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</si>
  <si>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</si>
  <si>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</si>
  <si>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</si>
  <si>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</si>
  <si>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</si>
  <si>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</si>
  <si>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</si>
  <si>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</si>
  <si>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</si>
  <si>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</si>
  <si>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</si>
  <si>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</si>
  <si>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</si>
  <si>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</si>
  <si>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</si>
  <si>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</si>
  <si>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</si>
  <si>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</si>
  <si>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</si>
  <si>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</si>
  <si>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</si>
  <si>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</si>
  <si>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</si>
  <si>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</si>
  <si>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</si>
  <si>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</si>
  <si>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</si>
  <si>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</si>
  <si>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</si>
  <si>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</si>
  <si>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</si>
  <si>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</si>
  <si>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</si>
  <si>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</si>
  <si>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</si>
  <si>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</si>
  <si>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</si>
  <si>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</si>
  <si>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</si>
  <si>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</si>
  <si>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</si>
  <si>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</si>
  <si>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</si>
  <si>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</si>
  <si>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</si>
  <si>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</si>
  <si>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</si>
  <si>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</si>
  <si>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</si>
  <si>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</si>
  <si>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</si>
  <si>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</si>
  <si>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</si>
  <si>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</si>
  <si>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</si>
  <si>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</si>
  <si>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</si>
  <si>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</si>
  <si>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</si>
  <si>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</si>
  <si>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</si>
  <si>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</si>
  <si>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</si>
  <si>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</si>
  <si>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</si>
  <si>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</si>
  <si>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</si>
  <si>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</si>
  <si>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</si>
  <si>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</si>
  <si>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</si>
  <si>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</si>
  <si>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</si>
  <si>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</si>
  <si>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</si>
  <si>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</si>
  <si>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</si>
  <si>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</si>
  <si>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</si>
  <si>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</si>
  <si>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</si>
  <si>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</si>
  <si>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</si>
  <si>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</si>
  <si>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</si>
  <si>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</si>
  <si>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</si>
  <si>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</si>
  <si>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</si>
  <si>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</si>
  <si>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</si>
  <si>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</si>
  <si>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</si>
  <si>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</si>
  <si>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</si>
  <si>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</si>
  <si>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</si>
  <si>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</si>
  <si>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</si>
  <si>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</si>
  <si>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</si>
  <si>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</si>
  <si>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</si>
  <si>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</si>
  <si>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</si>
  <si>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</si>
  <si>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</si>
  <si>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</si>
  <si>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</si>
  <si>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</si>
  <si>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</si>
  <si>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</si>
  <si>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</si>
  <si>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</si>
  <si>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</si>
  <si>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</si>
  <si>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</si>
  <si>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</si>
  <si>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</si>
  <si>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</si>
  <si>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</si>
  <si>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</si>
  <si>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</si>
  <si>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</si>
  <si>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</si>
  <si>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</si>
  <si>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</si>
  <si>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</si>
  <si>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</si>
  <si>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</si>
  <si>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</si>
  <si>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</si>
  <si>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</si>
  <si>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</si>
  <si>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</si>
  <si>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</si>
  <si>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</si>
  <si>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</si>
  <si>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</si>
  <si>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</si>
  <si>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</si>
  <si>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</si>
  <si>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</si>
  <si>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</si>
  <si>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</si>
  <si>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</si>
  <si>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</si>
  <si>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</si>
  <si>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</si>
  <si>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</si>
  <si>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</si>
  <si>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</si>
  <si>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</si>
  <si>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</si>
  <si>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</si>
  <si>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</si>
  <si>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</si>
  <si>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</si>
  <si>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</si>
  <si>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</si>
  <si>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</si>
  <si>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</si>
  <si>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</si>
  <si>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</si>
  <si>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</si>
  <si>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</si>
  <si>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</si>
  <si>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</si>
  <si>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</si>
  <si>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</si>
  <si>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</si>
  <si>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</si>
  <si>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</si>
  <si>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</si>
  <si>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</si>
  <si>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</si>
  <si>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</si>
  <si>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</si>
  <si>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</si>
  <si>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</si>
  <si>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</si>
  <si>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</si>
  <si>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</si>
  <si>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</si>
  <si>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</si>
  <si>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</si>
  <si>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</si>
  <si>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</si>
  <si>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</si>
  <si>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</si>
  <si>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</si>
  <si>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</si>
  <si>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</si>
  <si>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</si>
  <si>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</si>
  <si>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</si>
  <si>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</si>
  <si>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</si>
  <si>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</si>
  <si>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</si>
  <si>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</si>
  <si>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</si>
  <si>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</si>
  <si>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</si>
  <si>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</si>
  <si>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</si>
  <si>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</si>
  <si>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</si>
  <si>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</si>
  <si>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</si>
  <si>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</si>
  <si>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</si>
  <si>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</si>
  <si>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</si>
  <si>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</si>
  <si>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</si>
  <si>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</si>
  <si>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</si>
  <si>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</si>
  <si>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</si>
  <si>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</si>
  <si>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</si>
  <si>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</si>
  <si>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</si>
  <si>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</si>
  <si>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</si>
  <si>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</si>
  <si>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</si>
  <si>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</si>
  <si>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</si>
  <si>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</si>
  <si>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</si>
  <si>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</si>
  <si>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</si>
  <si>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</si>
  <si>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</si>
  <si>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</si>
  <si>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</si>
  <si>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</si>
  <si>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</si>
  <si>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</si>
  <si>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</si>
  <si>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</si>
  <si>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</si>
  <si>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</si>
  <si>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</si>
  <si>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</si>
  <si>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</si>
  <si>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</si>
  <si>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</si>
  <si>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</si>
  <si>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</si>
  <si>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</si>
  <si>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</si>
  <si>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</si>
  <si>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</si>
  <si>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</si>
  <si>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</si>
  <si>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</si>
  <si>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</si>
  <si>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</si>
  <si>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</si>
  <si>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</si>
  <si>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</si>
  <si>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</si>
  <si>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</si>
  <si>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</si>
  <si>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</si>
  <si>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</si>
  <si>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</si>
  <si>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</si>
  <si>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</si>
  <si>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</si>
  <si>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</si>
  <si>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</si>
  <si>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</si>
  <si>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</si>
  <si>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</si>
  <si>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</si>
  <si>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</si>
  <si>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</si>
  <si>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</si>
  <si>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</si>
  <si>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</si>
  <si>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</si>
  <si>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</si>
  <si>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</si>
  <si>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</si>
  <si>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</si>
  <si>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</si>
  <si>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</si>
  <si>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</si>
  <si>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</si>
  <si>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</si>
  <si>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</si>
  <si>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</si>
  <si>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</si>
  <si>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</si>
  <si>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</si>
  <si>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</si>
  <si>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</si>
  <si>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</si>
  <si>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</si>
  <si>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</si>
  <si>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</si>
  <si>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</si>
  <si>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</si>
  <si>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</si>
  <si>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</si>
  <si>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</si>
  <si>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</si>
  <si>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</si>
  <si>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</si>
  <si>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</si>
  <si>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</si>
  <si>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</si>
  <si>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</si>
  <si>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</si>
  <si>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</si>
  <si>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</si>
  <si>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</si>
  <si>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</si>
  <si>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</si>
  <si>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</si>
  <si>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</si>
  <si>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</si>
  <si>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</si>
  <si>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</si>
  <si>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</si>
  <si>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</si>
  <si>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</si>
  <si>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</si>
  <si>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</si>
  <si>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</si>
  <si>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</si>
  <si>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</si>
  <si>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</si>
  <si>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</si>
  <si>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</si>
  <si>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</si>
  <si>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</si>
  <si>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</si>
  <si>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</si>
  <si>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</si>
  <si>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</si>
  <si>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</si>
  <si>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</si>
  <si>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</si>
  <si>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</si>
  <si>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</si>
  <si>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</si>
  <si>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</si>
  <si>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</si>
  <si>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</si>
  <si>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</si>
  <si>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</si>
  <si>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</si>
  <si>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</si>
  <si>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</si>
  <si>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</si>
  <si>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</si>
  <si>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</si>
  <si>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</si>
  <si>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</si>
  <si>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</si>
  <si>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</si>
  <si>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</si>
  <si>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</si>
  <si>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</si>
  <si>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</si>
  <si>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</si>
  <si>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</si>
  <si>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</si>
  <si>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</si>
  <si>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</si>
  <si>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</si>
  <si>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</si>
  <si>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</si>
  <si>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</si>
  <si>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</si>
  <si>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</si>
  <si>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</si>
  <si>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</si>
  <si>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</si>
  <si>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</si>
  <si>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</si>
  <si>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</si>
  <si>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</si>
  <si>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</si>
  <si>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</si>
  <si>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</si>
  <si>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</si>
  <si>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</si>
  <si>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</si>
  <si>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</si>
  <si>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</si>
  <si>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</si>
  <si>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</si>
  <si>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</si>
  <si>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</si>
  <si>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</si>
  <si>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</si>
  <si>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</si>
  <si>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</si>
  <si>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</si>
  <si>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</si>
  <si>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</si>
  <si>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</si>
  <si>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</si>
  <si>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</si>
  <si>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</si>
  <si>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</si>
  <si>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</si>
  <si>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</si>
  <si>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</si>
  <si>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</si>
  <si>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</si>
  <si>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</si>
  <si>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</si>
  <si>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</si>
  <si>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</si>
  <si>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</si>
  <si>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</si>
  <si>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</si>
  <si>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</si>
  <si>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</si>
  <si>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</si>
  <si>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</si>
  <si>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</si>
  <si>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</si>
  <si>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</si>
  <si>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</si>
  <si>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</si>
  <si>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</si>
  <si>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</si>
  <si>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</si>
  <si>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</si>
  <si>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</si>
  <si>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</si>
  <si>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</si>
  <si>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</si>
  <si>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</si>
  <si>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</si>
  <si>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</si>
  <si>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</si>
  <si>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</si>
  <si>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</si>
  <si>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</si>
  <si>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</si>
  <si>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</si>
  <si>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</si>
  <si>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</si>
  <si>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</si>
  <si>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</si>
  <si>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</si>
  <si>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</si>
  <si>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</si>
  <si>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</si>
  <si>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</si>
  <si>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</si>
  <si>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</si>
  <si>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</si>
  <si>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</si>
  <si>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</si>
  <si>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</si>
  <si>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</si>
  <si>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</si>
  <si>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</si>
  <si>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</si>
  <si>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</si>
  <si>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</si>
  <si>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</si>
  <si>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</si>
  <si>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</si>
  <si>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</si>
  <si>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</si>
  <si>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</si>
  <si>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</si>
  <si>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</si>
  <si>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</si>
  <si>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</si>
  <si>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</si>
  <si>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</si>
  <si>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</si>
  <si>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</si>
  <si>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</si>
  <si>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</si>
  <si>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</si>
  <si>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</si>
  <si>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</si>
  <si>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</si>
  <si>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</si>
  <si>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</si>
  <si>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</si>
  <si>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</si>
  <si>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</si>
  <si>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</si>
  <si>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</si>
  <si>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</si>
  <si>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</si>
  <si>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</si>
  <si>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</si>
  <si>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</si>
  <si>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</si>
  <si>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</si>
  <si>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</si>
  <si>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</si>
  <si>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</si>
  <si>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</si>
  <si>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</si>
  <si>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</si>
  <si>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</si>
  <si>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</si>
  <si>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</si>
  <si>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</si>
  <si>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</si>
  <si>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</si>
  <si>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</si>
  <si>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</si>
  <si>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</si>
  <si>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</si>
  <si>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</si>
  <si>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</si>
  <si>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</si>
  <si>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</si>
  <si>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</si>
  <si>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</si>
  <si>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</si>
  <si>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</si>
  <si>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</si>
  <si>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</si>
  <si>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</si>
  <si>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</si>
  <si>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</si>
  <si>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</si>
  <si>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</si>
  <si>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</si>
  <si>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</si>
  <si>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</si>
  <si>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</si>
  <si>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</si>
  <si>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</si>
  <si>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</si>
  <si>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</si>
  <si>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</si>
  <si>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</si>
  <si>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</si>
  <si>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</si>
  <si>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</si>
  <si>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</si>
  <si>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</si>
  <si>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</si>
  <si>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</si>
  <si>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</si>
  <si>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</si>
  <si>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</si>
  <si>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</si>
  <si>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</si>
  <si>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</si>
  <si>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</si>
  <si>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</si>
  <si>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</si>
  <si>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</si>
  <si>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</si>
  <si>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</si>
  <si>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</si>
  <si>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</si>
  <si>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</si>
  <si>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</si>
  <si>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</si>
  <si>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</si>
  <si>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</si>
  <si>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</si>
  <si>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</si>
  <si>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</si>
  <si>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</si>
  <si>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</si>
  <si>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</si>
  <si>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</si>
  <si>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</si>
  <si>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</si>
  <si>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</si>
  <si>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</si>
  <si>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</si>
  <si>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</si>
  <si>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</si>
  <si>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</si>
  <si>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</si>
  <si>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</si>
  <si>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</si>
  <si>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</si>
  <si>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</si>
  <si>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</si>
  <si>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</si>
  <si>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</si>
  <si>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</si>
  <si>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</si>
  <si>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</si>
  <si>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</si>
  <si>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</si>
  <si>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</si>
  <si>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</si>
  <si>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</si>
  <si>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</si>
  <si>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</si>
  <si>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</si>
  <si>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</si>
  <si>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</si>
  <si>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</si>
  <si>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</si>
  <si>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</si>
  <si>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</si>
  <si>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</si>
  <si>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</si>
  <si>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</si>
  <si>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</si>
  <si>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</si>
  <si>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</si>
  <si>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</si>
  <si>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</si>
  <si>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</si>
  <si>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</si>
  <si>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</si>
  <si>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</si>
  <si>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</si>
  <si>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</si>
  <si>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</si>
  <si>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</si>
  <si>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</si>
  <si>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</si>
  <si>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</si>
  <si>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</si>
  <si>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</si>
  <si>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</si>
  <si>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</si>
  <si>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</si>
  <si>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</si>
  <si>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</si>
  <si>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</si>
  <si>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</si>
  <si>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</si>
  <si>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</si>
  <si>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</si>
  <si>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</si>
  <si>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</si>
  <si>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</si>
  <si>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</si>
  <si>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</si>
  <si>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</si>
  <si>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</si>
  <si>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</si>
  <si>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</si>
  <si>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</si>
  <si>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</si>
  <si>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</si>
  <si>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</si>
  <si>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</si>
  <si>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</si>
  <si>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</si>
  <si>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</si>
  <si>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</si>
  <si>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</si>
  <si>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</si>
  <si>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</si>
  <si>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</si>
  <si>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</si>
  <si>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</si>
  <si>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</si>
  <si>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</si>
  <si>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</si>
  <si>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</si>
  <si>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</si>
  <si>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</si>
  <si>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</si>
  <si>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</si>
  <si>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</si>
  <si>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</si>
  <si>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</si>
  <si>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</si>
  <si>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</si>
  <si>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</si>
  <si>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</si>
  <si>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</si>
  <si>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</si>
  <si>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</si>
  <si>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</si>
  <si>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</si>
  <si>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</si>
  <si>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</si>
  <si>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</si>
  <si>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</si>
  <si>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</si>
  <si>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</si>
  <si>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</si>
  <si>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</si>
  <si>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</si>
  <si>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</si>
  <si>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</si>
  <si>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</si>
  <si>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</si>
  <si>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</si>
  <si>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</si>
  <si>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</si>
  <si>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</si>
  <si>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</si>
  <si>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</si>
  <si>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</si>
  <si>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</si>
  <si>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</si>
  <si>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</si>
  <si>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</si>
  <si>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</si>
  <si>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</si>
  <si>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</si>
  <si>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</si>
  <si>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</si>
  <si>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</si>
  <si>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</si>
  <si>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</si>
  <si>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</si>
  <si>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</si>
  <si>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</si>
  <si>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</si>
  <si>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</si>
  <si>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</si>
  <si>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</si>
  <si>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</si>
  <si>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</si>
  <si>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</si>
  <si>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</si>
  <si>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</si>
  <si>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</si>
  <si>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</si>
  <si>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</si>
  <si>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</si>
  <si>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</si>
  <si>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</si>
  <si>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</si>
  <si>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</si>
  <si>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</si>
  <si>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</si>
  <si>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</si>
  <si>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</si>
  <si>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</si>
  <si>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</si>
  <si>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</si>
  <si>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</si>
  <si>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</si>
  <si>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</si>
  <si>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</si>
  <si>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</si>
  <si>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</si>
  <si>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</si>
  <si>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</si>
  <si>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</si>
  <si>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</si>
  <si>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</si>
  <si>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</si>
  <si>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</si>
  <si>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</si>
  <si>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</si>
  <si>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</si>
  <si>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</si>
  <si>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</si>
  <si>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</si>
  <si>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</si>
  <si>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</si>
  <si>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</si>
  <si>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</si>
  <si>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</si>
  <si>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</si>
  <si>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</si>
  <si>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</si>
  <si>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</si>
  <si>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</si>
  <si>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</si>
  <si>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</si>
  <si>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</si>
  <si>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</si>
  <si>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</si>
  <si>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</si>
  <si>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</si>
  <si>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</si>
  <si>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</si>
  <si>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</si>
  <si>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</si>
  <si>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</si>
  <si>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</si>
  <si>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</si>
  <si>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</si>
  <si>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</si>
  <si>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</si>
  <si>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</si>
  <si>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</si>
  <si>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</si>
  <si>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</si>
  <si>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</si>
  <si>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</si>
  <si>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</si>
  <si>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</si>
  <si>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</si>
  <si>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</si>
  <si>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</si>
  <si>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</si>
  <si>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</si>
  <si>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</si>
  <si>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</si>
  <si>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</si>
  <si>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</si>
  <si>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</si>
  <si>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</si>
  <si>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</si>
  <si>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</si>
  <si>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</si>
  <si>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</si>
  <si>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</si>
  <si>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</si>
  <si>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</si>
  <si>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</si>
  <si>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</si>
  <si>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</si>
  <si>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</si>
  <si>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</si>
  <si>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</si>
  <si>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</si>
  <si>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</si>
  <si>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</si>
  <si>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</si>
  <si>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</si>
  <si>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</si>
  <si>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</si>
  <si>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</si>
  <si>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</si>
  <si>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</si>
  <si>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</si>
  <si>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</si>
  <si>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</si>
  <si>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</si>
  <si>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</si>
  <si>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</si>
  <si>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</si>
  <si>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</si>
  <si>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</si>
  <si>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</si>
  <si>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</si>
  <si>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</si>
  <si>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</si>
  <si>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</si>
  <si>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</si>
  <si>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</si>
  <si>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</si>
  <si>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</si>
  <si>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</si>
  <si>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</si>
  <si>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</si>
  <si>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</si>
  <si>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</si>
  <si>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</si>
  <si>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</si>
  <si>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</si>
  <si>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</si>
  <si>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</si>
  <si>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</si>
  <si>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</si>
  <si>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</si>
  <si>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</si>
  <si>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</si>
  <si>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</si>
  <si>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</si>
  <si>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</si>
  <si>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</si>
  <si>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</si>
  <si>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</si>
  <si>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</si>
  <si>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</si>
  <si>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</si>
  <si>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</si>
  <si>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</si>
  <si>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</si>
  <si>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</si>
  <si>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</si>
  <si>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</si>
  <si>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</si>
  <si>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</si>
  <si>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</si>
  <si>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</si>
  <si>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</si>
  <si>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</si>
  <si>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</si>
  <si>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</si>
  <si>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</si>
  <si>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</si>
  <si>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</si>
  <si>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</si>
  <si>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</si>
  <si>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</si>
  <si>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</si>
  <si>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</si>
  <si>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</si>
  <si>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</si>
  <si>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</si>
  <si>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</si>
  <si>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</si>
  <si>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</si>
  <si>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</si>
  <si>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</si>
  <si>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</si>
  <si>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</si>
  <si>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</si>
  <si>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</si>
  <si>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</si>
  <si>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</si>
  <si>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</si>
  <si>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</si>
  <si>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</si>
  <si>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</si>
  <si>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</si>
  <si>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</si>
  <si>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</si>
  <si>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</si>
  <si>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</si>
  <si>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</si>
  <si>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</si>
  <si>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</si>
  <si>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</si>
  <si>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</si>
  <si>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</si>
  <si>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</si>
  <si>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</si>
  <si>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</si>
  <si>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</si>
  <si>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</si>
  <si>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</si>
  <si>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</si>
  <si>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</si>
  <si>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</si>
  <si>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</si>
  <si>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</si>
  <si>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</si>
  <si>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</si>
  <si>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</si>
  <si>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</si>
  <si>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</si>
  <si>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</si>
  <si>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</si>
  <si>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</si>
  <si>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</si>
  <si>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</si>
  <si>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</si>
  <si>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</si>
  <si>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</si>
  <si>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</si>
  <si>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</si>
  <si>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</si>
  <si>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</si>
  <si>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</si>
  <si>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</si>
  <si>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</si>
  <si>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</si>
  <si>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</si>
  <si>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</si>
  <si>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</si>
  <si>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</si>
  <si>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</si>
  <si>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</si>
  <si>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</si>
  <si>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</si>
  <si>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</si>
  <si>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</si>
  <si>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</si>
  <si>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</si>
  <si>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</si>
  <si>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</si>
  <si>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</si>
  <si>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</si>
  <si>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</si>
  <si>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</si>
  <si>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</si>
  <si>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</si>
  <si>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</si>
  <si>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</si>
  <si>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</si>
  <si>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</si>
  <si>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</si>
  <si>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</si>
  <si>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</si>
  <si>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</si>
  <si>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</si>
  <si>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</si>
  <si>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</si>
  <si>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</si>
  <si>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</si>
  <si>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</si>
  <si>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</si>
  <si>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</si>
  <si>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</si>
  <si>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</si>
  <si>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</si>
  <si>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</si>
  <si>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</si>
  <si>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</si>
  <si>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</si>
  <si>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</si>
  <si>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</si>
  <si>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</si>
  <si>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</si>
  <si>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</si>
  <si>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</si>
  <si>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</si>
  <si>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</si>
  <si>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</si>
  <si>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</si>
  <si>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</si>
  <si>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</si>
  <si>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</si>
  <si>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</si>
  <si>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</si>
  <si>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</si>
  <si>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</si>
  <si>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</si>
  <si>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</si>
  <si>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</si>
  <si>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</si>
  <si>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</si>
  <si>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</si>
  <si>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</si>
  <si>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</si>
  <si>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</si>
  <si>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</si>
  <si>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</si>
  <si>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</si>
  <si>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</si>
  <si>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</si>
  <si>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</si>
  <si>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</si>
  <si>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</si>
  <si>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</si>
  <si>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</si>
  <si>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</si>
  <si>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</si>
  <si>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</si>
  <si>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</si>
  <si>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</si>
  <si>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</si>
  <si>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</si>
  <si>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</si>
  <si>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</si>
  <si>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</si>
  <si>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</si>
  <si>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</si>
  <si>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</si>
  <si>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</si>
  <si>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</si>
  <si>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</si>
  <si>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</si>
  <si>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</si>
  <si>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</si>
  <si>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</si>
  <si>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</si>
  <si>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</si>
  <si>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</si>
  <si>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</si>
  <si>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</si>
  <si>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</si>
  <si>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</si>
  <si>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</si>
  <si>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</si>
  <si>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</si>
  <si>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</si>
  <si>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</si>
  <si>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</si>
  <si>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</si>
  <si>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</si>
  <si>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</si>
  <si>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</si>
  <si>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</si>
  <si>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</si>
  <si>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</si>
  <si>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</si>
  <si>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</si>
  <si>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</si>
  <si>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</si>
  <si>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</si>
  <si>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</si>
  <si>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</si>
  <si>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</si>
  <si>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</si>
  <si>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</si>
  <si>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</si>
  <si>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</si>
  <si>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</si>
  <si>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</si>
  <si>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</si>
  <si>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</si>
  <si>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</si>
  <si>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</si>
  <si>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</si>
  <si>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</si>
  <si>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</si>
  <si>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</si>
  <si>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</si>
  <si>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</si>
  <si>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</si>
  <si>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</si>
  <si>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</si>
  <si>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</si>
  <si>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</si>
  <si>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</si>
  <si>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</si>
  <si>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</si>
  <si>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</si>
  <si>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</si>
  <si>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</si>
  <si>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</si>
  <si>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</si>
  <si>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</si>
  <si>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</si>
  <si>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</si>
  <si>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</si>
  <si>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</si>
  <si>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</si>
  <si>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</si>
  <si>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</si>
  <si>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</si>
  <si>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</si>
  <si>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</si>
  <si>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</si>
  <si>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</si>
  <si>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</si>
  <si>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</si>
  <si>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</si>
  <si>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</si>
  <si>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</si>
  <si>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</si>
  <si>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</si>
  <si>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</si>
  <si>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</si>
  <si>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</si>
  <si>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</si>
  <si>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</si>
  <si>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</si>
  <si>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</si>
  <si>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</si>
  <si>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</si>
  <si>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</si>
  <si>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</si>
  <si>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</si>
  <si>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</si>
  <si>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</si>
  <si>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</si>
  <si>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</si>
  <si>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</si>
  <si>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</si>
  <si>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</si>
  <si>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</si>
  <si>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</si>
  <si>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</si>
  <si>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</si>
  <si>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</si>
  <si>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</si>
  <si>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</si>
  <si>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</si>
  <si>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</si>
  <si>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</si>
  <si>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</si>
  <si>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</si>
  <si>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</si>
  <si>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</si>
  <si>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</si>
  <si>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</si>
  <si>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</si>
  <si>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</si>
  <si>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</si>
  <si>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</si>
  <si>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</si>
  <si>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</si>
  <si>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</si>
  <si>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</si>
  <si>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</si>
  <si>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</si>
  <si>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</si>
  <si>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</si>
  <si>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</si>
  <si>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</si>
  <si>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</si>
  <si>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</si>
  <si>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</si>
  <si>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</si>
  <si>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</si>
  <si>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</si>
  <si>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</si>
  <si>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</si>
  <si>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</si>
  <si>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</si>
  <si>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</si>
  <si>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</si>
  <si>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</si>
  <si>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</si>
  <si>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</si>
  <si>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</si>
  <si>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</si>
  <si>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</si>
  <si>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</si>
  <si>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</si>
  <si>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</si>
  <si>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</si>
  <si>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</si>
  <si>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</si>
  <si>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</si>
  <si>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</si>
  <si>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</si>
  <si>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</si>
  <si>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</si>
  <si>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</si>
  <si>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</si>
  <si>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</si>
  <si>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</si>
  <si>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</si>
  <si>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</si>
  <si>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</si>
  <si>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</si>
  <si>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</si>
  <si>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</si>
  <si>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</si>
  <si>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</si>
  <si>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</si>
  <si>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</si>
  <si>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</si>
  <si>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</si>
  <si>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</si>
  <si>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</si>
  <si>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</si>
  <si>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</si>
  <si>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</si>
  <si>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</si>
  <si>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</si>
  <si>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</si>
  <si>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</si>
  <si>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</si>
  <si>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</si>
  <si>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</si>
  <si>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</si>
  <si>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</si>
  <si>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</si>
  <si>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</si>
  <si>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</si>
  <si>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</si>
  <si>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</si>
  <si>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</si>
  <si>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</si>
  <si>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</si>
  <si>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</si>
  <si>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</si>
  <si>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</si>
  <si>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</si>
  <si>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</si>
  <si>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</si>
  <si>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</si>
  <si>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</si>
  <si>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</si>
  <si>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</si>
  <si>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</si>
  <si>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</si>
  <si>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</si>
  <si>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</si>
  <si>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</si>
  <si>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</si>
  <si>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</si>
  <si>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</si>
  <si>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</si>
  <si>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</si>
  <si>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</si>
  <si>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</si>
  <si>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</si>
  <si>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</si>
  <si>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</si>
  <si>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</si>
  <si>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</si>
  <si>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</si>
  <si>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</si>
  <si>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</si>
  <si>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</si>
  <si>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</si>
  <si>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</si>
  <si>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</si>
  <si>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</si>
  <si>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</si>
  <si>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</si>
  <si>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</si>
  <si>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</si>
  <si>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</si>
  <si>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</si>
  <si>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</si>
  <si>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</si>
  <si>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</si>
  <si>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</si>
  <si>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</si>
  <si>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</si>
  <si>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</si>
  <si>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</si>
  <si>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</si>
  <si>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</si>
  <si>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</si>
  <si>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</si>
  <si>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</si>
  <si>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</si>
  <si>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</si>
  <si>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</si>
  <si>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</si>
  <si>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</si>
  <si>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</si>
  <si>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</si>
  <si>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</si>
  <si>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</si>
  <si>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</si>
  <si>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</si>
  <si>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</si>
  <si>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</si>
  <si>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</si>
  <si>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</si>
  <si>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</si>
  <si>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</si>
  <si>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</si>
  <si>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</si>
  <si>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</si>
  <si>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</si>
  <si>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</si>
  <si>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</si>
  <si>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</si>
  <si>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</si>
  <si>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</si>
  <si>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</si>
  <si>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</si>
  <si>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</si>
  <si>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</si>
  <si>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</si>
  <si>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</si>
  <si>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</si>
  <si>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</si>
  <si>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</si>
  <si>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</si>
  <si>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</si>
  <si>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</si>
  <si>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</si>
  <si>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</si>
  <si>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</si>
  <si>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</si>
  <si>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</si>
  <si>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</si>
  <si>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</si>
  <si>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</si>
  <si>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</si>
  <si>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</si>
  <si>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</si>
  <si>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</si>
  <si>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</si>
  <si>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</si>
  <si>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</si>
  <si>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</si>
  <si>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</si>
  <si>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</si>
  <si>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</si>
  <si>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</si>
  <si>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</si>
  <si>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</si>
  <si>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</si>
  <si>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</si>
  <si>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</si>
  <si>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</si>
  <si>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</si>
  <si>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</si>
  <si>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</si>
  <si>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</si>
  <si>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</si>
  <si>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</si>
  <si>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</si>
  <si>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</si>
  <si>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</si>
  <si>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</si>
  <si>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</si>
  <si>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</si>
  <si>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</si>
  <si>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</si>
  <si>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</si>
  <si>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</si>
  <si>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</si>
  <si>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</si>
  <si>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</si>
  <si>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</si>
  <si>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</si>
  <si>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</si>
  <si>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</si>
  <si>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</si>
  <si>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</si>
  <si>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</si>
  <si>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</si>
  <si>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</si>
  <si>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</si>
  <si>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</si>
  <si>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</si>
  <si>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</si>
  <si>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</si>
  <si>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</si>
  <si>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</si>
  <si>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</si>
  <si>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</si>
  <si>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</si>
  <si>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</si>
  <si>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</si>
  <si>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</si>
  <si>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</si>
  <si>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</si>
  <si>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</si>
  <si>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</si>
  <si>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</si>
  <si>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</si>
  <si>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</si>
  <si>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</si>
  <si>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</si>
  <si>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</si>
  <si>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</si>
  <si>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</si>
  <si>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</si>
  <si>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</si>
  <si>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</si>
  <si>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</si>
  <si>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</si>
  <si>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</si>
  <si>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</si>
  <si>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</si>
  <si>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</si>
  <si>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</si>
  <si>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</si>
  <si>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</si>
  <si>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</si>
  <si>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</si>
  <si>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</si>
  <si>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</si>
  <si>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</si>
  <si>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</si>
  <si>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</si>
  <si>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</si>
  <si>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</si>
  <si>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</si>
  <si>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</si>
  <si>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</si>
  <si>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</si>
  <si>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</si>
  <si>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</si>
  <si>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</si>
  <si>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</si>
  <si>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</si>
  <si>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</si>
  <si>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</si>
  <si>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</si>
  <si>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</si>
  <si>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</si>
  <si>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</si>
  <si>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</si>
  <si>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</si>
  <si>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</si>
  <si>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</si>
  <si>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</si>
  <si>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</si>
  <si>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</si>
  <si>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</si>
  <si>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</si>
  <si>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</si>
  <si>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</si>
  <si>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</si>
  <si>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</si>
  <si>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</si>
  <si>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</si>
  <si>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</si>
  <si>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</si>
  <si>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</si>
  <si>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</si>
  <si>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</si>
  <si>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</si>
  <si>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</si>
  <si>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</si>
  <si>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</si>
  <si>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</si>
  <si>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</si>
  <si>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</si>
  <si>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</si>
  <si>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</si>
  <si>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</si>
  <si>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</si>
  <si>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</si>
  <si>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</si>
  <si>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</si>
  <si>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</si>
  <si>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</si>
  <si>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</si>
  <si>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</si>
  <si>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</si>
  <si>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</si>
  <si>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</si>
  <si>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</si>
  <si>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</si>
  <si>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</si>
  <si>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</si>
  <si>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</si>
  <si>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</si>
  <si>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</si>
  <si>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</si>
  <si>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</si>
  <si>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</si>
  <si>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</si>
  <si>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</si>
  <si>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</si>
  <si>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</si>
  <si>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</si>
  <si>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</si>
  <si>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</si>
  <si>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</si>
  <si>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</si>
  <si>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</si>
  <si>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</si>
  <si>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</si>
  <si>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</si>
  <si>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</si>
  <si>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</si>
  <si>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</si>
  <si>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</si>
  <si>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</si>
  <si>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</si>
  <si>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</si>
  <si>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</si>
  <si>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</si>
  <si>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</si>
  <si>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</si>
  <si>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</si>
  <si>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</si>
  <si>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</si>
  <si>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</si>
  <si>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</si>
  <si>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</si>
  <si>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</si>
  <si>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</si>
  <si>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</si>
  <si>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</si>
  <si>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</si>
  <si>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</si>
  <si>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</si>
  <si>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</si>
  <si>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</si>
  <si>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</si>
  <si>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</si>
  <si>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</si>
  <si>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</si>
  <si>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</si>
  <si>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</si>
  <si>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</si>
  <si>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</si>
  <si>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</si>
  <si>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</si>
  <si>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</si>
  <si>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</si>
  <si>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</si>
  <si>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</si>
  <si>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</si>
  <si>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</si>
  <si>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</si>
  <si>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</si>
  <si>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</si>
  <si>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</si>
  <si>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</si>
  <si>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</si>
  <si>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</si>
  <si>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</si>
  <si>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</si>
  <si>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</si>
  <si>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</si>
  <si>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</si>
  <si>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</si>
  <si>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</si>
  <si>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</si>
  <si>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</si>
  <si>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</si>
  <si>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</si>
  <si>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</si>
  <si>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</si>
  <si>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</si>
  <si>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</si>
  <si>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</si>
  <si>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</si>
  <si>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</si>
  <si>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</si>
  <si>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</si>
  <si>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</si>
  <si>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</si>
  <si>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</si>
  <si>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</si>
  <si>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</si>
  <si>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</si>
  <si>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</si>
  <si>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</si>
  <si>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</si>
  <si>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</si>
  <si>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</si>
  <si>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</si>
  <si>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</si>
  <si>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</si>
  <si>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</si>
  <si>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</si>
  <si>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</si>
  <si>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</si>
  <si>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</si>
  <si>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</si>
  <si>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</si>
  <si>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</si>
  <si>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</si>
  <si>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</si>
  <si>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</si>
  <si>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</si>
  <si>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</si>
  <si>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</si>
  <si>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</si>
  <si>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</si>
  <si>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</si>
  <si>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</si>
  <si>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</si>
  <si>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</si>
  <si>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</si>
  <si>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</si>
  <si>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</si>
  <si>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</si>
  <si>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</si>
  <si>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</si>
  <si>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</si>
  <si>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</si>
  <si>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</si>
  <si>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</si>
  <si>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</si>
  <si>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</si>
  <si>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</si>
  <si>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</si>
  <si>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</si>
  <si>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</si>
  <si>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</si>
  <si>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</si>
  <si>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</si>
  <si>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</si>
  <si>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</si>
  <si>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</si>
  <si>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</si>
  <si>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</si>
  <si>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</si>
  <si>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</si>
  <si>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</si>
  <si>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</si>
  <si>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</si>
  <si>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</si>
  <si>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</si>
  <si>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</si>
  <si>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</si>
  <si>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</si>
  <si>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</si>
  <si>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</si>
  <si>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</si>
  <si>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</si>
  <si>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</si>
  <si>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</si>
  <si>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</si>
  <si>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</si>
  <si>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</si>
  <si>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</si>
  <si>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</si>
  <si>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</si>
  <si>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</si>
  <si>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</si>
  <si>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</si>
  <si>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</si>
  <si>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</si>
  <si>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</si>
  <si>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</si>
  <si>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</si>
  <si>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</si>
  <si>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</si>
  <si>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</si>
  <si>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</si>
  <si>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</si>
  <si>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</si>
  <si>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</si>
  <si>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</si>
  <si>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</si>
  <si>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</si>
  <si>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</si>
  <si>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</si>
  <si>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</si>
  <si>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</si>
  <si>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</si>
  <si>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</si>
  <si>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</si>
  <si>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</si>
  <si>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</si>
  <si>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</si>
  <si>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</si>
  <si>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</si>
  <si>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</si>
  <si>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</si>
  <si>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</si>
  <si>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</si>
  <si>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</si>
  <si>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</si>
  <si>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</si>
  <si>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</si>
  <si>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</si>
  <si>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</si>
  <si>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</si>
  <si>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</si>
  <si>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</si>
  <si>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</si>
  <si>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</si>
  <si>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</si>
  <si>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</si>
  <si>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</si>
  <si>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</si>
  <si>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</si>
  <si>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</si>
  <si>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</si>
  <si>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</si>
  <si>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</si>
  <si>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</si>
  <si>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</si>
  <si>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</si>
  <si>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</si>
  <si>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</si>
  <si>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</si>
  <si>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</si>
  <si>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</si>
  <si>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</si>
  <si>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</si>
  <si>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</si>
  <si>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</si>
  <si>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</si>
  <si>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</si>
  <si>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</si>
  <si>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</si>
  <si>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</si>
  <si>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</si>
  <si>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</si>
  <si>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</si>
  <si>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</si>
  <si>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</si>
  <si>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</si>
  <si>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</si>
  <si>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</si>
  <si>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</si>
  <si>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</si>
  <si>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</si>
  <si>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</si>
  <si>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</si>
  <si>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</si>
  <si>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</si>
  <si>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</si>
  <si>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</si>
  <si>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</si>
  <si>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</si>
  <si>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</si>
  <si>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</si>
  <si>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</si>
  <si>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</si>
  <si>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</si>
  <si>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</si>
  <si>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</si>
  <si>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</si>
  <si>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</si>
  <si>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</si>
  <si>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</si>
  <si>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</si>
  <si>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</si>
  <si>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</si>
  <si>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</si>
  <si>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</si>
  <si>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</si>
  <si>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</si>
  <si>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</si>
  <si>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</si>
  <si>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</si>
  <si>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</si>
  <si>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</si>
  <si>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</si>
  <si>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</si>
  <si>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</si>
  <si>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</si>
  <si>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</si>
  <si>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</si>
  <si>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</si>
  <si>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</si>
  <si>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</si>
  <si>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</si>
  <si>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</si>
  <si>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</si>
  <si>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</si>
  <si>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</si>
  <si>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</si>
  <si>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</si>
  <si>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</si>
  <si>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</si>
  <si>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</si>
  <si>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</si>
  <si>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</si>
  <si>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</si>
  <si>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</si>
  <si>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</si>
  <si>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</si>
  <si>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</si>
  <si>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</si>
  <si>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</si>
  <si>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</si>
  <si>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</si>
  <si>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</si>
  <si>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</si>
  <si>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</si>
  <si>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</si>
  <si>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</si>
  <si>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</si>
  <si>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</si>
  <si>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</si>
  <si>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</si>
  <si>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</si>
  <si>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</si>
  <si>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</si>
  <si>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</si>
  <si>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</si>
  <si>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</si>
  <si>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</si>
  <si>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</si>
  <si>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</si>
  <si>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</si>
  <si>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</si>
  <si>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</si>
  <si>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</si>
  <si>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</si>
  <si>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</si>
  <si>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</si>
  <si>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</si>
  <si>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</si>
  <si>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</si>
  <si>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</si>
  <si>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</si>
  <si>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</si>
  <si>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</si>
  <si>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</si>
  <si>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</si>
  <si>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</si>
  <si>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</si>
  <si>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</si>
  <si>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</si>
  <si>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</si>
  <si>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</si>
  <si>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</si>
  <si>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</si>
  <si>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</si>
  <si>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</si>
  <si>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</si>
  <si>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</si>
  <si>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</si>
  <si>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</si>
  <si>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</si>
  <si>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</si>
  <si>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</si>
  <si>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</si>
  <si>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</si>
  <si>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</si>
  <si>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</si>
  <si>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</si>
  <si>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</si>
  <si>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</si>
  <si>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</si>
  <si>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</si>
  <si>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</si>
  <si>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</si>
  <si>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</si>
  <si>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</si>
  <si>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</si>
  <si>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</si>
  <si>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</si>
  <si>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</si>
  <si>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</si>
  <si>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</si>
  <si>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</si>
  <si>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</si>
  <si>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</si>
  <si>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</si>
  <si>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</si>
  <si>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</si>
  <si>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</si>
  <si>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</si>
  <si>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</si>
  <si>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</si>
  <si>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</si>
  <si>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</si>
  <si>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</si>
  <si>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</si>
  <si>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</si>
  <si>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</si>
  <si>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</si>
  <si>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</si>
  <si>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</si>
  <si>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</si>
  <si>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</si>
  <si>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</si>
  <si>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</si>
  <si>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</si>
  <si>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</si>
  <si>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</si>
  <si>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</si>
  <si>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</si>
  <si>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</si>
  <si>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</si>
  <si>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</si>
  <si>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</si>
  <si>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</si>
  <si>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</si>
  <si>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</si>
  <si>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</si>
  <si>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</si>
  <si>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</si>
  <si>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</si>
  <si>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</si>
  <si>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</si>
  <si>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</si>
  <si>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</si>
  <si>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</si>
  <si>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</si>
  <si>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</si>
  <si>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</si>
  <si>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</si>
  <si>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</si>
  <si>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</si>
  <si>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</si>
  <si>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</si>
  <si>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</si>
  <si>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</si>
  <si>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</si>
  <si>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</si>
  <si>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</si>
  <si>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</si>
  <si>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</si>
  <si>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</si>
  <si>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</si>
  <si>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</si>
  <si>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</si>
  <si>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</si>
  <si>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</si>
  <si>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</si>
  <si>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</si>
  <si>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</si>
  <si>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</si>
  <si>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</si>
  <si>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</si>
  <si>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</si>
  <si>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</si>
  <si>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</si>
  <si>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</si>
  <si>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</si>
  <si>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</si>
  <si>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</si>
  <si>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</si>
  <si>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</si>
  <si>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</si>
  <si>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</si>
  <si>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</si>
  <si>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</si>
  <si>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</si>
  <si>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</si>
  <si>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</si>
  <si>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</si>
  <si>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</si>
  <si>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</si>
  <si>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</si>
  <si>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</si>
  <si>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</si>
  <si>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</si>
  <si>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</si>
  <si>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</si>
  <si>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</si>
  <si>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</si>
  <si>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</si>
  <si>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</si>
  <si>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</si>
  <si>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</si>
  <si>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</si>
  <si>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</si>
  <si>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</si>
  <si>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</si>
  <si>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</si>
  <si>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</si>
  <si>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</si>
  <si>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</si>
  <si>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</si>
  <si>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</si>
  <si>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</si>
  <si>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</si>
  <si>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</si>
  <si>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</si>
  <si>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</si>
  <si>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</si>
  <si>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</si>
  <si>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</si>
  <si>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</si>
  <si>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</si>
  <si>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</si>
  <si>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</si>
  <si>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</si>
  <si>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</si>
  <si>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</si>
  <si>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</si>
  <si>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</si>
  <si>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</si>
  <si>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</si>
  <si>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</si>
  <si>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</si>
  <si>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</si>
  <si>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</si>
  <si>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</si>
  <si>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</si>
  <si>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</si>
  <si>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</si>
  <si>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</si>
  <si>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</si>
  <si>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</si>
  <si>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</si>
  <si>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</si>
  <si>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</si>
  <si>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</si>
  <si>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</si>
  <si>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</si>
  <si>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</si>
  <si>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</si>
  <si>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</si>
  <si>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</si>
  <si>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</si>
  <si>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</si>
  <si>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</si>
  <si>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</si>
  <si>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</si>
  <si>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</si>
  <si>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</si>
  <si>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</si>
  <si>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</si>
  <si>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</si>
  <si>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</si>
  <si>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</si>
  <si>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</si>
  <si>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</si>
  <si>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</si>
  <si>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</si>
  <si>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</si>
  <si>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</si>
  <si>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</si>
  <si>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</si>
  <si>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</si>
  <si>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</si>
  <si>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</si>
  <si>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</si>
  <si>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</si>
  <si>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</si>
  <si>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</si>
  <si>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</si>
  <si>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</si>
  <si>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</si>
  <si>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</si>
  <si>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</si>
  <si>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</si>
  <si>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</si>
  <si>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</si>
  <si>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</si>
  <si>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</si>
  <si>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</si>
  <si>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</si>
  <si>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</si>
  <si>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</si>
  <si>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</si>
  <si>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</si>
  <si>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</si>
  <si>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</si>
  <si>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</si>
  <si>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</si>
  <si>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</si>
  <si>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</si>
  <si>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</si>
  <si>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</si>
  <si>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</si>
  <si>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</si>
  <si>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</si>
  <si>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</si>
  <si>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</si>
  <si>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</si>
  <si>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</si>
  <si>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</si>
  <si>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</si>
  <si>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</si>
  <si>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</si>
  <si>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</si>
  <si>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</si>
  <si>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</si>
  <si>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</si>
  <si>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</si>
  <si>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</si>
  <si>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</si>
  <si>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</si>
  <si>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</si>
  <si>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</si>
  <si>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</si>
  <si>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</si>
  <si>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</si>
  <si>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</si>
  <si>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</si>
  <si>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</si>
  <si>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</si>
  <si>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</si>
  <si>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</si>
  <si>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</si>
  <si>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</si>
  <si>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</si>
  <si>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</si>
  <si>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</si>
  <si>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</si>
  <si>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</si>
  <si>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</si>
  <si>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</si>
  <si>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</si>
  <si>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</si>
  <si>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</si>
  <si>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</si>
  <si>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</si>
  <si>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</si>
  <si>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</si>
  <si>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</si>
  <si>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</si>
  <si>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</si>
  <si>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</si>
  <si>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</si>
  <si>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</si>
  <si>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</si>
  <si>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</si>
  <si>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</si>
  <si>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</si>
  <si>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</si>
  <si>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</si>
  <si>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</si>
  <si>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</si>
  <si>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</si>
  <si>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</si>
  <si>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</si>
  <si>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</si>
  <si>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</si>
  <si>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</si>
  <si>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</si>
  <si>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</si>
  <si>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</si>
  <si>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</si>
  <si>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</si>
  <si>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</si>
  <si>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</si>
  <si>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</si>
  <si>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</si>
  <si>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</si>
  <si>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</si>
  <si>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</si>
  <si>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</si>
  <si>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</si>
  <si>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</si>
  <si>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</si>
  <si>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</si>
  <si>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</si>
  <si>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</si>
  <si>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</si>
  <si>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</si>
  <si>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</si>
  <si>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</si>
  <si>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</si>
  <si>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</si>
  <si>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</si>
  <si>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</si>
  <si>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</si>
  <si>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</si>
  <si>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</si>
  <si>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</si>
  <si>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</si>
  <si>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</si>
  <si>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</si>
  <si>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</si>
  <si>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</si>
  <si>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</si>
  <si>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</si>
  <si>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</si>
  <si>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</si>
  <si>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</si>
  <si>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</si>
  <si>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</si>
  <si>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</si>
  <si>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</si>
  <si>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</si>
  <si>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</si>
  <si>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</si>
  <si>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</si>
  <si>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</si>
  <si>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</si>
  <si>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</si>
  <si>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</si>
  <si>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</si>
  <si>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</si>
  <si>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</si>
  <si>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</si>
  <si>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</si>
  <si>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</si>
  <si>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</si>
  <si>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</si>
  <si>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</si>
  <si>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</si>
  <si>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</si>
  <si>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</si>
  <si>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</si>
  <si>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</si>
  <si>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</si>
  <si>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</si>
  <si>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</si>
  <si>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</si>
  <si>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</si>
  <si>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</si>
  <si>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</si>
  <si>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</si>
  <si>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</si>
  <si>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</si>
  <si>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</si>
  <si>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</si>
  <si>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</si>
  <si>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</si>
  <si>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</si>
  <si>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</si>
  <si>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</si>
  <si>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</si>
  <si>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</si>
  <si>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</si>
  <si>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</si>
  <si>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</si>
  <si>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</si>
  <si>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</si>
  <si>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</si>
  <si>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</si>
  <si>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</si>
  <si>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</si>
  <si>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</si>
  <si>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</si>
  <si>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</si>
  <si>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</si>
  <si>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</si>
  <si>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</si>
  <si>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</si>
  <si>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</si>
  <si>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</si>
  <si>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</si>
  <si>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</si>
  <si>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</si>
  <si>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</si>
  <si>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</si>
  <si>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</si>
  <si>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</si>
  <si>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</si>
  <si>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</si>
  <si>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</si>
  <si>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</si>
  <si>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</si>
  <si>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</si>
  <si>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</si>
  <si>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</si>
  <si>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</si>
  <si>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</si>
  <si>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</si>
  <si>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</si>
  <si>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</si>
  <si>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</si>
  <si>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</si>
  <si>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</si>
  <si>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</si>
  <si>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</si>
  <si>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</si>
  <si>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</si>
  <si>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</si>
  <si>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</si>
  <si>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</si>
  <si>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</si>
  <si>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</si>
  <si>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</si>
  <si>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</si>
  <si>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</si>
  <si>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</si>
  <si>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</si>
  <si>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</si>
  <si>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</si>
  <si>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</si>
  <si>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</si>
  <si>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</si>
  <si>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</si>
  <si>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</si>
  <si>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</si>
  <si>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</si>
  <si>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</si>
  <si>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</si>
  <si>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</si>
  <si>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</si>
  <si>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</si>
  <si>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</si>
  <si>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</si>
  <si>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</si>
  <si>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</si>
  <si>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</si>
  <si>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</si>
  <si>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</si>
  <si>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</si>
  <si>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</si>
  <si>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</si>
  <si>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</si>
  <si>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</si>
  <si>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</si>
  <si>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</si>
  <si>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</si>
  <si>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</si>
  <si>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</si>
  <si>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</si>
  <si>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</si>
  <si>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</si>
  <si>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</si>
  <si>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</si>
  <si>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</si>
  <si>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</si>
  <si>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</si>
  <si>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</si>
  <si>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</si>
  <si>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</si>
  <si>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</si>
  <si>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</si>
  <si>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</si>
  <si>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</si>
  <si>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</si>
  <si>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</si>
  <si>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</si>
  <si>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</si>
  <si>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</si>
  <si>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</si>
  <si>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</si>
  <si>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</si>
  <si>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</si>
  <si>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</si>
  <si>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</si>
  <si>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</si>
  <si>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</si>
  <si>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</si>
  <si>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</si>
  <si>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</si>
  <si>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</si>
  <si>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</si>
  <si>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</si>
  <si>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</si>
  <si>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</si>
  <si>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</si>
  <si>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</si>
  <si>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</si>
  <si>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</si>
  <si>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</si>
  <si>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</si>
  <si>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</si>
  <si>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</si>
  <si>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</si>
  <si>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</si>
  <si>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</si>
  <si>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</si>
  <si>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</si>
  <si>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</si>
  <si>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</si>
  <si>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</si>
  <si>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</si>
  <si>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</si>
  <si>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</si>
  <si>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</si>
  <si>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</si>
  <si>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</si>
  <si>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</si>
  <si>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</si>
  <si>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</si>
  <si>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</si>
  <si>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</si>
  <si>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</si>
  <si>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</si>
  <si>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</si>
  <si>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</si>
  <si>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</si>
  <si>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</si>
  <si>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</si>
  <si>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</si>
  <si>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</si>
  <si>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</si>
  <si>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</si>
  <si>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</si>
  <si>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</si>
  <si>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</si>
  <si>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</si>
  <si>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</si>
  <si>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</si>
  <si>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</si>
  <si>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</si>
  <si>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</si>
  <si>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</si>
  <si>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</si>
  <si>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</si>
  <si>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</si>
  <si>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</si>
  <si>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</si>
  <si>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</si>
  <si>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</si>
  <si>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</si>
  <si>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</si>
  <si>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</si>
  <si>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</si>
  <si>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</si>
  <si>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</si>
  <si>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</si>
  <si>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</si>
  <si>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</si>
  <si>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</si>
  <si>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</si>
  <si>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</si>
  <si>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</si>
  <si>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</si>
  <si>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</si>
  <si>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</si>
  <si>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</si>
  <si>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</si>
  <si>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</si>
  <si>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</si>
  <si>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</si>
  <si>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</si>
  <si>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</si>
  <si>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</si>
  <si>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</si>
  <si>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</si>
  <si>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</si>
  <si>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</si>
  <si>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</si>
  <si>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</si>
  <si>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</si>
  <si>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</si>
  <si>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</si>
  <si>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</si>
  <si>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</si>
  <si>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</si>
  <si>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</si>
  <si>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</si>
  <si>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</si>
  <si>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</si>
  <si>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</si>
  <si>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</si>
  <si>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</si>
  <si>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</si>
  <si>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</si>
  <si>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</si>
  <si>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</si>
  <si>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</si>
  <si>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</si>
  <si>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</si>
  <si>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</si>
  <si>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</si>
  <si>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</si>
  <si>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</si>
  <si>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</si>
  <si>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</si>
  <si>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</si>
  <si>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</si>
  <si>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</si>
  <si>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</si>
  <si>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</si>
  <si>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</si>
  <si>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</si>
  <si>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</si>
  <si>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</si>
  <si>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</si>
  <si>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</si>
  <si>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</si>
  <si>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</si>
  <si>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</si>
  <si>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</si>
  <si>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</si>
  <si>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</si>
  <si>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</si>
  <si>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</si>
  <si>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</si>
  <si>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</si>
  <si>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</si>
  <si>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</si>
  <si>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</si>
  <si>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</si>
  <si>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</si>
  <si>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</si>
  <si>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</si>
  <si>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</si>
  <si>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</si>
  <si>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</si>
  <si>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</si>
  <si>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</si>
  <si>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</si>
  <si>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</si>
  <si>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</si>
  <si>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</si>
  <si>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</si>
  <si>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</si>
  <si>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</si>
  <si>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</si>
  <si>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</si>
  <si>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</si>
  <si>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</si>
  <si>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</si>
  <si>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</si>
  <si>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</si>
  <si>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</si>
  <si>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</si>
  <si>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</si>
  <si>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</si>
  <si>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</si>
  <si>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</si>
  <si>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</si>
  <si>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</si>
  <si>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</si>
  <si>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</si>
  <si>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</si>
  <si>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</si>
  <si>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</si>
  <si>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</si>
  <si>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</si>
  <si>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</si>
  <si>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</si>
  <si>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</si>
  <si>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</si>
  <si>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</si>
  <si>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</si>
  <si>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</si>
  <si>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</si>
  <si>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</si>
  <si>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</si>
  <si>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</si>
  <si>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</si>
  <si>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</si>
  <si>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</si>
  <si>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</si>
  <si>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</si>
  <si>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</si>
  <si>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</si>
  <si>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</si>
  <si>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</si>
  <si>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</si>
  <si>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</si>
  <si>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</si>
  <si>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</si>
  <si>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</si>
  <si>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</si>
  <si>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</si>
  <si>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</si>
  <si>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</si>
  <si>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</si>
  <si>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</si>
  <si>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</si>
  <si>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</si>
  <si>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</si>
  <si>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</si>
  <si>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</si>
  <si>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</si>
  <si>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</si>
  <si>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</si>
  <si>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</si>
  <si>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</si>
  <si>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</si>
  <si>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</si>
  <si>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</si>
  <si>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</si>
  <si>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</si>
  <si>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</si>
  <si>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</si>
  <si>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</si>
  <si>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</si>
  <si>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</si>
  <si>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</si>
  <si>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</si>
  <si>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</si>
  <si>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</si>
  <si>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</si>
  <si>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</si>
  <si>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</si>
  <si>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</si>
  <si>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</si>
  <si>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</si>
  <si>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</si>
  <si>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</si>
  <si>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</si>
  <si>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</si>
  <si>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</si>
  <si>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</si>
  <si>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</si>
  <si>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</si>
  <si>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</si>
  <si>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</si>
  <si>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</si>
  <si>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</si>
  <si>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</si>
  <si>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</si>
  <si>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</si>
  <si>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</si>
  <si>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</si>
  <si>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</si>
  <si>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</si>
  <si>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</si>
  <si>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</si>
  <si>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</si>
  <si>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</si>
  <si>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</si>
  <si>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</si>
  <si>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</si>
  <si>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</si>
  <si>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</si>
  <si>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</si>
  <si>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</si>
  <si>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</si>
  <si>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</si>
  <si>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</si>
  <si>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</si>
  <si>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</si>
  <si>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</si>
  <si>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</si>
  <si>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</si>
  <si>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</si>
  <si>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</si>
  <si>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</si>
  <si>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</si>
  <si>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</si>
  <si>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</si>
  <si>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</si>
  <si>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</si>
  <si>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</si>
  <si>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</si>
  <si>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</si>
  <si>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</si>
  <si>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</si>
  <si>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</si>
  <si>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</si>
  <si>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</si>
  <si>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</si>
  <si>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</si>
  <si>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</si>
  <si>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</si>
  <si>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</si>
  <si>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</si>
  <si>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</si>
  <si>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</si>
  <si>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</si>
  <si>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</si>
  <si>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</si>
  <si>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</si>
  <si>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</si>
  <si>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</si>
  <si>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</si>
  <si>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</si>
  <si>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</si>
  <si>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</si>
  <si>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</si>
  <si>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</si>
  <si>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</si>
  <si>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</si>
  <si>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</si>
  <si>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</si>
  <si>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</si>
  <si>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</si>
  <si>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</si>
  <si>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</si>
  <si>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</si>
  <si>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</si>
  <si>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</si>
  <si>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</si>
  <si>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</si>
  <si>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</si>
  <si>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</si>
  <si>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</si>
  <si>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</si>
  <si>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</si>
  <si>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</si>
  <si>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</si>
  <si>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</si>
  <si>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</si>
  <si>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</si>
  <si>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</si>
  <si>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</si>
  <si>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</si>
  <si>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</si>
  <si>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</si>
  <si>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</si>
  <si>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</si>
  <si>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</si>
  <si>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</si>
  <si>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</si>
  <si>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</si>
  <si>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</si>
  <si>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</si>
  <si>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</si>
  <si>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</si>
  <si>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</si>
  <si>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</si>
  <si>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</si>
  <si>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</si>
  <si>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</si>
  <si>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</si>
  <si>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</si>
  <si>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</si>
  <si>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</si>
  <si>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</si>
  <si>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</si>
  <si>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</si>
  <si>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</si>
  <si>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</si>
  <si>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</si>
  <si>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</si>
  <si>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</si>
  <si>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</si>
  <si>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</si>
  <si>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</si>
  <si>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</si>
  <si>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</si>
  <si>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</si>
  <si>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</si>
  <si>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</si>
  <si>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</si>
  <si>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</si>
  <si>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</si>
  <si>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</si>
  <si>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</si>
  <si>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</si>
  <si>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</si>
  <si>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</si>
  <si>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</si>
  <si>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</si>
  <si>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</si>
  <si>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</si>
  <si>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</si>
  <si>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</si>
  <si>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</si>
  <si>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</si>
  <si>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</si>
  <si>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</si>
  <si>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</si>
  <si>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</si>
  <si>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</si>
  <si>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</si>
  <si>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</si>
  <si>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</si>
  <si>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</si>
  <si>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</si>
  <si>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</si>
  <si>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</si>
  <si>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</si>
  <si>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</si>
  <si>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</si>
  <si>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</si>
  <si>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</si>
  <si>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</si>
  <si>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</si>
  <si>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</si>
  <si>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</si>
  <si>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</si>
  <si>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</si>
  <si>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</si>
  <si>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</si>
  <si>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</si>
  <si>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</si>
  <si>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</si>
  <si>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</si>
  <si>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</si>
  <si>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</si>
  <si>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</si>
  <si>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</si>
  <si>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</si>
  <si>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</si>
  <si>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</si>
  <si>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</si>
  <si>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</si>
  <si>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</si>
  <si>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</si>
  <si>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</si>
  <si>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</si>
  <si>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</si>
  <si>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</si>
  <si>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</si>
  <si>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</si>
  <si>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</si>
  <si>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</si>
  <si>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</si>
  <si>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</si>
  <si>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</si>
  <si>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</si>
  <si>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</si>
  <si>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</si>
  <si>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</si>
  <si>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</si>
  <si>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</si>
  <si>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</si>
  <si>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</si>
  <si>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</si>
  <si>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</si>
  <si>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</si>
  <si>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</si>
  <si>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</si>
  <si>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</si>
  <si>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</si>
  <si>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</si>
  <si>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</si>
  <si>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</si>
  <si>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</si>
  <si>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</si>
  <si>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</si>
  <si>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</si>
  <si>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</si>
  <si>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</si>
  <si>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</si>
  <si>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</si>
  <si>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</si>
  <si>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</si>
  <si>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</si>
  <si>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</si>
  <si>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</si>
  <si>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</si>
  <si>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</si>
  <si>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</si>
  <si>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</si>
  <si>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</si>
  <si>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</si>
  <si>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</si>
  <si>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</si>
  <si>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</si>
  <si>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</si>
  <si>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</si>
  <si>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</si>
  <si>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</si>
  <si>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</si>
  <si>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</si>
  <si>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</si>
  <si>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</si>
  <si>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</si>
  <si>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</si>
  <si>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</si>
  <si>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</si>
  <si>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</si>
  <si>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</si>
  <si>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</si>
  <si>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</si>
  <si>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</si>
  <si>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</si>
  <si>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</si>
  <si>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</si>
  <si>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</si>
  <si>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</si>
  <si>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</si>
  <si>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</si>
  <si>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</si>
  <si>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</si>
  <si>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</si>
  <si>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</si>
  <si>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</si>
  <si>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</si>
  <si>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</si>
  <si>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</si>
  <si>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</si>
  <si>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</si>
  <si>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</si>
  <si>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</si>
  <si>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</si>
  <si>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</si>
  <si>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</si>
  <si>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</si>
  <si>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</si>
  <si>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</si>
  <si>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</si>
  <si>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</si>
  <si>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</si>
  <si>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</si>
  <si>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</si>
  <si>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</si>
  <si>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</si>
  <si>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</si>
  <si>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</si>
  <si>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</si>
  <si>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</si>
  <si>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</si>
  <si>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</si>
  <si>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</si>
  <si>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</si>
  <si>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</si>
  <si>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</si>
  <si>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</si>
  <si>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</si>
  <si>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</si>
  <si>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</si>
  <si>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</si>
  <si>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</si>
  <si>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</si>
  <si>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</si>
  <si>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</si>
  <si>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</si>
  <si>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</si>
  <si>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</si>
  <si>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</si>
  <si>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</si>
  <si>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</si>
  <si>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</si>
  <si>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</si>
  <si>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</si>
  <si>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</si>
  <si>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</si>
  <si>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</si>
  <si>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</si>
  <si>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</si>
  <si>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</si>
  <si>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</si>
  <si>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</si>
  <si>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</si>
  <si>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</si>
  <si>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</si>
  <si>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</si>
  <si>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</si>
  <si>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</si>
  <si>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</si>
  <si>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</si>
  <si>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</si>
  <si>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</si>
  <si>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</si>
  <si>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</si>
  <si>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</si>
  <si>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</si>
  <si>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</si>
  <si>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</si>
  <si>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</si>
  <si>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</si>
  <si>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</si>
  <si>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</si>
  <si>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</si>
  <si>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</si>
  <si>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</si>
  <si>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</si>
  <si>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</si>
  <si>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</si>
  <si>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</si>
  <si>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</si>
  <si>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</si>
  <si>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</si>
  <si>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</si>
  <si>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</si>
  <si>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</si>
  <si>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</si>
  <si>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</si>
  <si>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</si>
  <si>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</si>
  <si>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</si>
  <si>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</si>
  <si>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</si>
  <si>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</si>
  <si>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</si>
  <si>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</si>
  <si>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</si>
  <si>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</si>
  <si>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</si>
  <si>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</si>
  <si>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</si>
  <si>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</si>
  <si>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</si>
  <si>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</si>
  <si>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</si>
  <si>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</si>
  <si>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</si>
  <si>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</si>
  <si>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</si>
  <si>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</si>
  <si>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</si>
  <si>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</si>
  <si>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</si>
  <si>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</si>
  <si>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</si>
  <si>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</si>
  <si>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</si>
  <si>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</si>
  <si>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</si>
  <si>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</si>
  <si>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</si>
  <si>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</si>
  <si>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</si>
  <si>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</si>
  <si>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</si>
  <si>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</si>
  <si>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</si>
  <si>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</si>
  <si>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</si>
  <si>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</si>
  <si>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</si>
  <si>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</si>
  <si>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</si>
  <si>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</si>
  <si>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</si>
  <si>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</si>
  <si>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</si>
  <si>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</si>
  <si>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</si>
  <si>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</si>
  <si>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</si>
  <si>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</si>
  <si>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</si>
  <si>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</si>
  <si>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</si>
  <si>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</si>
  <si>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</si>
  <si>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</si>
  <si>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</si>
  <si>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</si>
  <si>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</si>
  <si>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</si>
  <si>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</si>
  <si>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</si>
  <si>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</si>
  <si>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</si>
  <si>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</si>
  <si>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</si>
  <si>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</si>
  <si>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</si>
  <si>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</si>
  <si>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</si>
  <si>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</si>
  <si>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</si>
  <si>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</si>
  <si>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</si>
  <si>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</si>
  <si>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</si>
  <si>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</si>
  <si>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</si>
  <si>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</si>
  <si>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</si>
  <si>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</si>
  <si>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</si>
  <si>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</si>
  <si>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</si>
  <si>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</si>
  <si>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</si>
  <si>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</si>
  <si>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</si>
  <si>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</si>
  <si>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</si>
  <si>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</si>
  <si>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</si>
  <si>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</si>
  <si>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</si>
  <si>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</si>
  <si>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</si>
  <si>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</si>
  <si>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</si>
  <si>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</si>
  <si>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</si>
  <si>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</si>
  <si>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</si>
  <si>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</si>
  <si>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</si>
  <si>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</si>
  <si>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</si>
  <si>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</si>
  <si>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</si>
  <si>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</si>
  <si>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</si>
  <si>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</si>
  <si>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</si>
  <si>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</si>
  <si>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</si>
  <si>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</si>
  <si>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</si>
  <si>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</si>
  <si>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</si>
  <si>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</si>
  <si>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</si>
  <si>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</si>
  <si>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</si>
  <si>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</si>
  <si>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</si>
  <si>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</si>
  <si>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</si>
  <si>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</si>
  <si>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</si>
  <si>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</si>
  <si>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</si>
  <si>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</si>
  <si>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</si>
  <si>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</si>
  <si>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</si>
  <si>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</si>
  <si>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</si>
  <si>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</si>
  <si>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</si>
  <si>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</si>
  <si>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</si>
  <si>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</si>
  <si>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</si>
  <si>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</si>
  <si>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</si>
  <si>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</si>
  <si>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</si>
  <si>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</si>
  <si>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</si>
  <si>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</si>
  <si>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</si>
  <si>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</si>
  <si>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</si>
  <si>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</si>
  <si>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</si>
  <si>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</si>
  <si>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</si>
  <si>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</si>
  <si>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</si>
  <si>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</si>
  <si>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</si>
  <si>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</si>
  <si>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</si>
  <si>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</si>
  <si>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</si>
  <si>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</si>
  <si>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</si>
  <si>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</si>
  <si>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</si>
  <si>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</si>
  <si>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</si>
  <si>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</si>
  <si>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</si>
  <si>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</si>
  <si>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</si>
  <si>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</si>
  <si>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</si>
  <si>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</si>
  <si>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</si>
  <si>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</si>
  <si>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</si>
  <si>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</si>
  <si>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</si>
  <si>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</si>
  <si>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</si>
  <si>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</si>
  <si>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</si>
  <si>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</si>
  <si>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</si>
  <si>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</si>
  <si>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</si>
  <si>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</si>
  <si>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</si>
  <si>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</si>
  <si>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</si>
  <si>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</si>
  <si>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</si>
  <si>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</si>
  <si>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</si>
  <si>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</si>
  <si>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</si>
  <si>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</si>
  <si>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</si>
  <si>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</si>
  <si>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</si>
  <si>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</si>
  <si>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</si>
  <si>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</si>
  <si>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</si>
  <si>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</si>
  <si>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</si>
  <si>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</si>
  <si>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</si>
  <si>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</si>
  <si>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</si>
  <si>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</si>
  <si>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</si>
  <si>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</si>
  <si>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</si>
  <si>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</si>
  <si>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</si>
  <si>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</si>
  <si>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</si>
  <si>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</si>
  <si>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</si>
  <si>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</si>
  <si>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</si>
  <si>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</si>
  <si>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</si>
  <si>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</si>
  <si>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</si>
  <si>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</si>
  <si>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</si>
  <si>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</si>
  <si>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</si>
  <si>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</si>
  <si>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</si>
  <si>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</si>
  <si>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</si>
  <si>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</si>
  <si>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</si>
  <si>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</si>
  <si>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</si>
  <si>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</si>
  <si>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</si>
  <si>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</si>
  <si>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</si>
  <si>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</si>
  <si>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</si>
  <si>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</si>
  <si>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</si>
  <si>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</si>
  <si>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</si>
  <si>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</si>
  <si>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</si>
  <si>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</si>
  <si>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</si>
  <si>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</si>
  <si>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</si>
  <si>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</si>
  <si>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</si>
  <si>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</si>
  <si>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</si>
  <si>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</si>
  <si>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</si>
  <si>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</si>
  <si>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</si>
  <si>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</si>
  <si>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</si>
  <si>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</si>
  <si>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</si>
  <si>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</si>
  <si>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</si>
  <si>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</si>
  <si>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</si>
  <si>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</si>
  <si>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</si>
  <si>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</si>
  <si>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</si>
  <si>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</si>
  <si>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</si>
  <si>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</si>
  <si>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</si>
  <si>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</si>
  <si>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</si>
  <si>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</si>
  <si>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</si>
  <si>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</si>
  <si>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</si>
  <si>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</si>
  <si>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</si>
  <si>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</si>
  <si>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</si>
  <si>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</si>
  <si>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</si>
  <si>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</si>
  <si>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</si>
  <si>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</si>
  <si>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</si>
  <si>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</si>
  <si>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</si>
  <si>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</si>
  <si>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</si>
  <si>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</si>
  <si>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</si>
  <si>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</si>
  <si>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</si>
  <si>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</si>
  <si>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</si>
  <si>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</si>
  <si>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</si>
  <si>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</si>
  <si>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</si>
  <si>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</si>
  <si>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</si>
  <si>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</si>
  <si>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</si>
  <si>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</si>
  <si>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</si>
  <si>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</si>
  <si>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</si>
  <si>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</si>
  <si>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</si>
  <si>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</si>
  <si>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</si>
  <si>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</si>
  <si>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</si>
  <si>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</si>
  <si>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</si>
  <si>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</si>
  <si>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</si>
  <si>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</si>
  <si>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</si>
  <si>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</si>
  <si>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</si>
  <si>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</si>
  <si>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</si>
  <si>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</si>
  <si>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</si>
  <si>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</si>
  <si>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</si>
  <si>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</si>
  <si>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</si>
  <si>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</si>
  <si>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</si>
  <si>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</si>
  <si>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</si>
  <si>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</si>
  <si>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</si>
  <si>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</si>
  <si>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</si>
  <si>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</si>
  <si>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</si>
  <si>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</si>
  <si>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</si>
  <si>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</si>
  <si>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</si>
  <si>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</si>
  <si>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</si>
  <si>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</si>
  <si>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</si>
  <si>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</si>
  <si>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</si>
  <si>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</si>
  <si>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</si>
  <si>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</si>
  <si>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</si>
  <si>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</si>
  <si>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</si>
  <si>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</si>
  <si>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</si>
  <si>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</si>
  <si>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</si>
  <si>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</si>
  <si>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</si>
  <si>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</si>
  <si>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</si>
  <si>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</si>
  <si>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</si>
  <si>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</si>
  <si>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</si>
  <si>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</si>
  <si>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</si>
  <si>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</si>
  <si>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</si>
  <si>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</si>
  <si>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</si>
  <si>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</si>
  <si>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</si>
  <si>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</si>
  <si>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</si>
  <si>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</si>
  <si>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</si>
  <si>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</si>
  <si>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</si>
  <si>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</si>
  <si>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</si>
  <si>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</si>
  <si>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</si>
  <si>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</si>
  <si>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</si>
  <si>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</si>
  <si>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</si>
  <si>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</si>
  <si>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</si>
  <si>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</si>
  <si>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</si>
  <si>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</si>
  <si>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</si>
  <si>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</si>
  <si>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</si>
  <si>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</si>
  <si>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</si>
  <si>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</si>
  <si>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</si>
  <si>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</si>
  <si>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</si>
  <si>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</si>
  <si>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</si>
  <si>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</si>
  <si>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</si>
  <si>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</si>
  <si>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</si>
  <si>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</si>
  <si>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</si>
  <si>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</si>
  <si>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</si>
  <si>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</si>
  <si>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</si>
  <si>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</si>
  <si>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</si>
  <si>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</si>
  <si>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</si>
  <si>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</si>
  <si>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</si>
  <si>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</si>
  <si>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</si>
  <si>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</si>
  <si>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</si>
  <si>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</si>
  <si>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</si>
  <si>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</si>
  <si>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</si>
  <si>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</si>
  <si>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</si>
  <si>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</si>
  <si>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</si>
  <si>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</si>
  <si>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</si>
  <si>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</si>
  <si>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</si>
  <si>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</si>
  <si>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</si>
  <si>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</si>
  <si>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</si>
  <si>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</si>
  <si>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</si>
  <si>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</si>
  <si>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</si>
  <si>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</si>
  <si>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</si>
  <si>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</si>
  <si>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</si>
  <si>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</si>
  <si>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</si>
  <si>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</si>
  <si>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</si>
  <si>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</si>
  <si>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</si>
  <si>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</si>
  <si>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</si>
  <si>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</si>
  <si>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</si>
  <si>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</si>
  <si>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</si>
  <si>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</si>
  <si>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</si>
  <si>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</si>
  <si>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</si>
  <si>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</si>
  <si>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</si>
  <si>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</si>
  <si>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</si>
  <si>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</si>
  <si>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</si>
  <si>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</si>
  <si>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</si>
  <si>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</si>
  <si>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</si>
  <si>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</si>
  <si>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</si>
  <si>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</si>
  <si>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</si>
  <si>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</si>
  <si>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</si>
  <si>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</si>
  <si>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</si>
  <si>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</si>
  <si>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</si>
  <si>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</si>
  <si>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</si>
  <si>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</si>
  <si>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</si>
  <si>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</si>
  <si>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</si>
  <si>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</si>
  <si>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</si>
  <si>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</si>
  <si>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</si>
  <si>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</si>
  <si>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</si>
  <si>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</si>
  <si>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</si>
  <si>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</si>
  <si>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</si>
  <si>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</si>
  <si>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</si>
  <si>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</si>
  <si>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</si>
  <si>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</si>
  <si>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</si>
  <si>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</si>
  <si>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</si>
  <si>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</si>
  <si>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</si>
  <si>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</si>
  <si>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</si>
  <si>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</si>
  <si>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</si>
  <si>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</si>
  <si>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</si>
  <si>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</si>
  <si>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</si>
  <si>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</si>
  <si>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</si>
  <si>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</si>
  <si>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</si>
  <si>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</si>
  <si>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</si>
  <si>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</si>
  <si>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</si>
  <si>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</si>
  <si>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</si>
  <si>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</si>
  <si>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</si>
  <si>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</si>
  <si>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</si>
  <si>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</si>
  <si>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</si>
  <si>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</si>
  <si>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</si>
  <si>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</si>
  <si>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</si>
  <si>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</si>
  <si>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</si>
  <si>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</si>
  <si>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</si>
  <si>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</si>
  <si>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</si>
  <si>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</si>
  <si>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</si>
  <si>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</si>
  <si>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</si>
  <si>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</si>
  <si>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</si>
  <si>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</si>
  <si>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</si>
  <si>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</si>
  <si>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</si>
  <si>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</si>
  <si>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</si>
  <si>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</si>
  <si>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</si>
  <si>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</si>
  <si>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</si>
  <si>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</si>
  <si>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</si>
  <si>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</si>
  <si>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</si>
  <si>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</si>
  <si>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</si>
  <si>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</si>
  <si>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</si>
  <si>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</si>
  <si>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</si>
  <si>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</si>
  <si>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</si>
  <si>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</si>
  <si>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</si>
  <si>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</si>
  <si>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</si>
  <si>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</si>
  <si>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</si>
  <si>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</si>
  <si>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</si>
  <si>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</si>
  <si>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</si>
  <si>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</si>
  <si>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</si>
  <si>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</si>
  <si>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</si>
  <si>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</si>
  <si>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</si>
  <si>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</si>
  <si>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</si>
  <si>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</si>
  <si>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</si>
  <si>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</si>
  <si>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</si>
  <si>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</si>
  <si>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</si>
  <si>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</si>
  <si>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</si>
  <si>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</si>
  <si>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</si>
  <si>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</si>
  <si>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</si>
  <si>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</si>
  <si>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</si>
  <si>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</si>
  <si>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</si>
  <si>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</si>
  <si>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</si>
  <si>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</si>
  <si>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</si>
  <si>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</si>
  <si>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</si>
  <si>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</si>
  <si>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</si>
  <si>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</si>
  <si>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</si>
  <si>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</si>
  <si>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</si>
  <si>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</si>
  <si>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</si>
  <si>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</si>
  <si>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</si>
  <si>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</si>
  <si>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</si>
  <si>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</si>
  <si>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</si>
  <si>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</si>
  <si>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</si>
  <si>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</si>
  <si>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</si>
  <si>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</si>
  <si>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</si>
  <si>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</si>
  <si>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</si>
  <si>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</si>
  <si>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</si>
  <si>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</si>
  <si>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</si>
  <si>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</si>
  <si>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</si>
  <si>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</si>
  <si>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</si>
  <si>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</si>
  <si>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</si>
  <si>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</si>
  <si>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</si>
  <si>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</si>
  <si>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</si>
  <si>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</si>
  <si>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</si>
  <si>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</si>
  <si>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</si>
  <si>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</si>
  <si>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</si>
  <si>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</si>
  <si>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</si>
  <si>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</si>
  <si>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</si>
  <si>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</si>
  <si>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</si>
  <si>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</si>
  <si>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</si>
  <si>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</si>
  <si>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</si>
  <si>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</si>
  <si>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</si>
  <si>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</si>
  <si>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</si>
  <si>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</si>
  <si>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</si>
  <si>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</si>
  <si>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</si>
  <si>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</si>
  <si>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</si>
  <si>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</si>
  <si>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</si>
  <si>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</si>
  <si>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</si>
  <si>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</si>
  <si>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</si>
  <si>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</si>
  <si>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</si>
  <si>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</si>
  <si>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</si>
  <si>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</si>
  <si>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</si>
  <si>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</si>
  <si>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</si>
  <si>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</si>
  <si>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</si>
  <si>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</si>
  <si>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</si>
  <si>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</si>
  <si>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</si>
  <si>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</si>
  <si>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</si>
  <si>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</si>
  <si>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</si>
  <si>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</si>
  <si>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</si>
  <si>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</si>
  <si>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</si>
  <si>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</si>
  <si>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</si>
  <si>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</si>
  <si>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</si>
  <si>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</si>
  <si>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</si>
  <si>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</si>
  <si>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</si>
  <si>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</si>
  <si>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</si>
  <si>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</si>
  <si>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</si>
  <si>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</si>
  <si>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</si>
  <si>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</si>
  <si>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</si>
  <si>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</si>
  <si>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</si>
  <si>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</si>
  <si>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</si>
  <si>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</si>
  <si>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</si>
  <si>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</si>
  <si>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</si>
  <si>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</si>
  <si>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</si>
  <si>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</si>
  <si>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</si>
  <si>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</si>
  <si>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</si>
  <si>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</si>
  <si>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</si>
  <si>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</si>
  <si>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</si>
  <si>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</si>
  <si>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</si>
  <si>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</si>
  <si>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</si>
  <si>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</si>
  <si>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</si>
  <si>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</si>
  <si>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</si>
  <si>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</si>
  <si>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</si>
  <si>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</si>
  <si>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</si>
  <si>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</si>
  <si>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</si>
  <si>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</si>
  <si>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</si>
  <si>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</si>
  <si>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</si>
  <si>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</si>
  <si>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</si>
  <si>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</si>
  <si>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</si>
  <si>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</si>
  <si>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</si>
  <si>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</si>
  <si>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</si>
  <si>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</si>
  <si>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</si>
  <si>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</si>
  <si>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</si>
  <si>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</si>
  <si>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</si>
  <si>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</si>
  <si>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</si>
  <si>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</si>
  <si>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</si>
  <si>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</si>
  <si>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</si>
  <si>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</si>
  <si>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</si>
  <si>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</si>
  <si>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</si>
  <si>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</si>
  <si>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</si>
  <si>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</si>
  <si>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</si>
  <si>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</si>
  <si>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</si>
  <si>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</si>
  <si>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</si>
  <si>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</si>
  <si>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</si>
  <si>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</si>
  <si>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</si>
  <si>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</si>
  <si>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</si>
  <si>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</si>
  <si>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</si>
  <si>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</si>
  <si>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</si>
  <si>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</si>
  <si>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</si>
  <si>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</si>
  <si>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</si>
  <si>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</si>
  <si>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</si>
  <si>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</si>
  <si>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</si>
  <si>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</si>
  <si>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</si>
  <si>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</si>
  <si>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</si>
  <si>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</si>
  <si>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</si>
  <si>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</si>
  <si>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</si>
  <si>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</si>
  <si>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</si>
  <si>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</si>
  <si>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</si>
  <si>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</si>
  <si>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</si>
  <si>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</si>
  <si>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</si>
  <si>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</si>
  <si>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</si>
  <si>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</si>
  <si>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</si>
  <si>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</si>
  <si>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</si>
  <si>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</si>
  <si>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</si>
  <si>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</si>
  <si>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</si>
  <si>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</si>
  <si>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</si>
  <si>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</si>
  <si>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</si>
  <si>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</si>
  <si>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</si>
  <si>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</si>
  <si>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</si>
  <si>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</si>
  <si>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</si>
  <si>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</si>
  <si>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</si>
  <si>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</si>
  <si>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</si>
  <si>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</si>
  <si>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</si>
  <si>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</si>
  <si>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</si>
  <si>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</si>
  <si>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</si>
  <si>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</si>
  <si>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</si>
  <si>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</si>
  <si>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</si>
  <si>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</si>
  <si>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</si>
  <si>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</si>
  <si>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</si>
  <si>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</si>
  <si>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</si>
  <si>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</si>
  <si>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</si>
  <si>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</si>
  <si>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</si>
  <si>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</si>
  <si>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</si>
  <si>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</si>
  <si>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</si>
  <si>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</si>
  <si>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</si>
  <si>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</si>
  <si>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</si>
  <si>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</si>
  <si>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</si>
  <si>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</si>
  <si>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</si>
  <si>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</si>
  <si>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</si>
  <si>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</si>
  <si>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</si>
  <si>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</si>
  <si>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</si>
  <si>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</si>
  <si>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</si>
  <si>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</si>
  <si>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</si>
  <si>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</si>
  <si>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</si>
  <si>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</si>
  <si>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</si>
  <si>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</si>
  <si>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</si>
  <si>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</si>
  <si>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</si>
  <si>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</si>
  <si>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</si>
  <si>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</si>
  <si>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</si>
  <si>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</si>
  <si>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</si>
  <si>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</si>
  <si>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</si>
  <si>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</si>
  <si>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</si>
  <si>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</si>
  <si>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</si>
  <si>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</si>
  <si>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</si>
  <si>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</si>
  <si>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</si>
  <si>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</si>
  <si>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</si>
  <si>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</si>
  <si>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</si>
  <si>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</si>
  <si>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</si>
  <si>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</si>
  <si>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</si>
  <si>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</si>
  <si>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</si>
  <si>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</si>
  <si>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</si>
  <si>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</si>
  <si>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</si>
  <si>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</si>
  <si>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</si>
  <si>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</si>
  <si>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</si>
  <si>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</si>
  <si>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</si>
  <si>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</si>
  <si>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</si>
  <si>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</si>
  <si>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</si>
  <si>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</si>
  <si>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</si>
  <si>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</si>
  <si>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</si>
  <si>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</si>
  <si>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</si>
  <si>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</si>
  <si>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</si>
  <si>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</si>
  <si>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</si>
  <si>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</si>
  <si>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</si>
  <si>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</si>
  <si>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</si>
  <si>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</si>
  <si>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</si>
  <si>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</si>
  <si>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</si>
  <si>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</si>
  <si>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</si>
  <si>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</si>
  <si>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</si>
  <si>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</si>
  <si>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</si>
  <si>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</si>
  <si>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</si>
  <si>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</si>
  <si>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</si>
  <si>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</si>
  <si>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</si>
  <si>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</si>
  <si>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</si>
  <si>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</si>
  <si>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</si>
  <si>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</si>
  <si>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</si>
  <si>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</si>
  <si>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</si>
  <si>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</si>
  <si>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</si>
  <si>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</si>
  <si>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</si>
  <si>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</si>
  <si>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</si>
  <si>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</si>
  <si>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</si>
  <si>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</si>
  <si>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</si>
  <si>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</si>
  <si>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</si>
  <si>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</si>
  <si>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</si>
  <si>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</si>
  <si>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</si>
  <si>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</si>
  <si>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</si>
  <si>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</si>
  <si>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</si>
  <si>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</si>
  <si>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</si>
  <si>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</si>
  <si>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</si>
  <si>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</si>
  <si>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</si>
  <si>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</si>
  <si>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</si>
  <si>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</si>
  <si>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</si>
  <si>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</si>
  <si>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</si>
  <si>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</si>
  <si>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</si>
  <si>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</si>
  <si>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</si>
  <si>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</si>
  <si>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</si>
  <si>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</si>
  <si>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</si>
  <si>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</si>
  <si>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</si>
  <si>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</si>
  <si>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</si>
  <si>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</si>
  <si>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</si>
  <si>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</si>
  <si>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</si>
  <si>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</si>
  <si>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</si>
  <si>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</si>
  <si>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</si>
  <si>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</si>
  <si>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</si>
  <si>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</si>
  <si>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</si>
  <si>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</si>
  <si>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</si>
  <si>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</si>
  <si>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</si>
  <si>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</si>
  <si>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</si>
  <si>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</si>
  <si>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</si>
  <si>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</si>
  <si>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</si>
  <si>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</si>
  <si>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</si>
  <si>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</si>
  <si>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</si>
  <si>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</si>
  <si>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</si>
  <si>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</si>
  <si>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</si>
  <si>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</si>
  <si>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</si>
  <si>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</si>
  <si>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</si>
  <si>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</si>
  <si>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</si>
  <si>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</si>
  <si>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</si>
  <si>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</si>
  <si>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</si>
  <si>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</si>
  <si>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</si>
  <si>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</si>
  <si>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</si>
  <si>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</si>
  <si>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</si>
  <si>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</si>
  <si>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</si>
  <si>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</si>
  <si>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</si>
  <si>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</si>
  <si>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</si>
  <si>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</si>
  <si>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</si>
  <si>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</si>
  <si>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</si>
  <si>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</si>
  <si>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</si>
  <si>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</si>
  <si>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</si>
  <si>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</si>
  <si>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</si>
  <si>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</si>
  <si>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</si>
  <si>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</si>
  <si>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</si>
  <si>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</si>
  <si>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</si>
  <si>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</si>
  <si>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</si>
  <si>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</si>
  <si>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</si>
  <si>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</si>
  <si>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</si>
  <si>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</si>
  <si>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</si>
  <si>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</si>
  <si>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</si>
  <si>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</si>
  <si>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</si>
  <si>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</si>
  <si>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</si>
  <si>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</si>
  <si>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</si>
  <si>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</si>
  <si>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</si>
  <si>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</si>
  <si>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</si>
  <si>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</si>
  <si>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</si>
  <si>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</si>
  <si>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</si>
  <si>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</si>
  <si>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</si>
  <si>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</si>
  <si>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</si>
  <si>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</si>
  <si>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</si>
  <si>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</si>
  <si>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</si>
  <si>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</si>
  <si>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</si>
  <si>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</si>
  <si>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</si>
  <si>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</si>
  <si>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</si>
  <si>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</si>
  <si>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</si>
  <si>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</si>
  <si>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</si>
  <si>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</si>
  <si>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</si>
  <si>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</si>
  <si>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</si>
  <si>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</si>
  <si>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</si>
  <si>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</si>
  <si>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</si>
  <si>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</si>
  <si>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</si>
  <si>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</si>
  <si>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</si>
  <si>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</si>
  <si>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</si>
  <si>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</si>
  <si>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</si>
  <si>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</si>
  <si>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</si>
  <si>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</si>
  <si>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</si>
  <si>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</si>
  <si>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</si>
  <si>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</si>
  <si>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</si>
  <si>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</si>
  <si>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</si>
  <si>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</si>
  <si>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</si>
  <si>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</si>
  <si>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</si>
  <si>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</si>
  <si>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</si>
  <si>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</si>
  <si>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</si>
  <si>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</si>
  <si>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</si>
  <si>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</si>
  <si>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</si>
  <si>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</si>
  <si>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</si>
  <si>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</si>
  <si>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</si>
  <si>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</si>
  <si>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</si>
  <si>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</si>
  <si>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</si>
  <si>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</si>
  <si>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</si>
  <si>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</si>
  <si>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</si>
  <si>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</si>
  <si>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</si>
  <si>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</si>
  <si>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</si>
  <si>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</si>
  <si>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</si>
  <si>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</si>
  <si>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</si>
  <si>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</si>
  <si>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</si>
  <si>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</si>
  <si>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</si>
  <si>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</si>
  <si>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</si>
  <si>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</si>
  <si>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</si>
  <si>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</si>
  <si>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</si>
  <si>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</si>
  <si>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</si>
  <si>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</si>
  <si>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</si>
  <si>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</si>
  <si>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</si>
  <si>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</si>
  <si>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</si>
  <si>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</si>
  <si>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</si>
  <si>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</si>
  <si>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</si>
  <si>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</si>
  <si>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</si>
  <si>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</si>
  <si>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</si>
  <si>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</si>
  <si>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</si>
  <si>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</si>
  <si>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</si>
  <si>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</si>
  <si>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</si>
  <si>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</si>
  <si>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</si>
  <si>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</si>
  <si>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</si>
  <si>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</si>
  <si>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</si>
  <si>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</si>
  <si>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</si>
  <si>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</si>
  <si>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</si>
  <si>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</si>
  <si>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</si>
  <si>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</si>
  <si>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</si>
  <si>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</si>
  <si>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</si>
  <si>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</si>
  <si>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</si>
  <si>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</si>
  <si>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</si>
  <si>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</si>
  <si>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</si>
  <si>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</si>
  <si>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</si>
  <si>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</si>
  <si>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</si>
  <si>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</si>
  <si>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</si>
  <si>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</si>
  <si>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</si>
  <si>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</si>
  <si>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</si>
  <si>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</si>
  <si>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</si>
  <si>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</si>
  <si>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</si>
  <si>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</si>
  <si>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</si>
  <si>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</si>
  <si>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</si>
  <si>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</si>
  <si>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</si>
  <si>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</si>
  <si>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</si>
  <si>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</si>
  <si>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</si>
  <si>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</si>
  <si>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</si>
  <si>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</si>
  <si>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</si>
  <si>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</si>
  <si>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</si>
  <si>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</si>
  <si>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</si>
  <si>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</si>
  <si>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</si>
  <si>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</si>
  <si>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</si>
  <si>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</si>
  <si>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</si>
  <si>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</si>
  <si>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</si>
  <si>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</si>
  <si>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</si>
  <si>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</si>
  <si>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</si>
  <si>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</si>
  <si>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</si>
  <si>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</si>
  <si>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</si>
  <si>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</si>
  <si>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</si>
  <si>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</si>
  <si>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</si>
  <si>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</si>
  <si>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</si>
  <si>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</si>
  <si>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</si>
  <si>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</si>
  <si>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</si>
  <si>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</si>
  <si>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</si>
  <si>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</si>
  <si>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</si>
  <si>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</si>
  <si>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</si>
  <si>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</si>
  <si>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</si>
  <si>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</si>
  <si>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</si>
  <si>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</si>
  <si>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</si>
  <si>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</si>
  <si>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</si>
  <si>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</si>
  <si>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</si>
  <si>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</si>
  <si>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</si>
  <si>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</si>
  <si>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</si>
  <si>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</si>
  <si>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</si>
  <si>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</si>
  <si>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</si>
  <si>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</si>
  <si>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</si>
  <si>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</si>
  <si>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</si>
  <si>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</si>
  <si>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</si>
  <si>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</si>
  <si>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</si>
  <si>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</si>
  <si>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</si>
  <si>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</si>
  <si>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</si>
  <si>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</si>
  <si>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</si>
  <si>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</si>
  <si>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</si>
  <si>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</si>
  <si>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</si>
  <si>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</si>
  <si>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</si>
  <si>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</si>
  <si>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</si>
  <si>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</si>
  <si>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</si>
  <si>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</si>
  <si>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</si>
  <si>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</si>
  <si>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</si>
  <si>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</si>
  <si>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</si>
  <si>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</si>
  <si>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</si>
  <si>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</si>
  <si>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</si>
  <si>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</si>
  <si>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</si>
  <si>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</si>
  <si>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</si>
  <si>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</si>
  <si>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</si>
  <si>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</si>
  <si>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</si>
  <si>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</si>
  <si>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</si>
  <si>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</si>
  <si>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</si>
  <si>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</si>
  <si>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</si>
  <si>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</si>
  <si>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</si>
  <si>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</si>
  <si>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</si>
  <si>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</si>
  <si>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</si>
  <si>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</si>
  <si>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</si>
  <si>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</si>
  <si>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</si>
  <si>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</si>
  <si>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</si>
  <si>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</si>
  <si>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</si>
  <si>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</si>
  <si>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</si>
  <si>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</si>
  <si>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</si>
  <si>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</si>
  <si>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</si>
  <si>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</si>
  <si>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</si>
  <si>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</si>
  <si>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</si>
  <si>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</si>
  <si>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</si>
  <si>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</si>
  <si>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</si>
  <si>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</si>
  <si>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</si>
  <si>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</si>
  <si>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</si>
  <si>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</si>
  <si>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</si>
  <si>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</si>
  <si>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</si>
  <si>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</si>
  <si>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</si>
  <si>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</si>
  <si>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</si>
  <si>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</si>
  <si>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</si>
  <si>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</si>
  <si>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</si>
  <si>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</si>
  <si>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</si>
  <si>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</si>
  <si>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</si>
  <si>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</si>
  <si>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</si>
  <si>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</si>
  <si>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</si>
  <si>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</si>
  <si>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</si>
  <si>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</si>
  <si>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</si>
  <si>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</si>
  <si>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</si>
  <si>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</si>
  <si>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</si>
  <si>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</si>
  <si>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</si>
  <si>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</si>
  <si>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</si>
  <si>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</si>
  <si>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</si>
  <si>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</si>
  <si>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</si>
  <si>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</si>
  <si>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</si>
  <si>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</si>
  <si>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</si>
  <si>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</si>
  <si>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</si>
  <si>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</si>
  <si>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</si>
  <si>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</si>
  <si>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</si>
  <si>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</si>
  <si>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</si>
  <si>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</si>
  <si>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</si>
  <si>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</si>
  <si>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</si>
  <si>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</si>
  <si>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</si>
  <si>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</si>
  <si>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</si>
  <si>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</si>
  <si>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</si>
  <si>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</si>
  <si>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</si>
  <si>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</si>
  <si>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</si>
  <si>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</si>
  <si>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</si>
  <si>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</si>
  <si>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</si>
  <si>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</si>
  <si>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</si>
  <si>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</si>
  <si>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</si>
  <si>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</si>
  <si>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</si>
  <si>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</si>
  <si>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</si>
  <si>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</si>
  <si>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</si>
  <si>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</si>
  <si>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</si>
  <si>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</si>
  <si>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</si>
  <si>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</si>
  <si>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</si>
  <si>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</si>
  <si>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</si>
  <si>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</si>
  <si>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</si>
  <si>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</si>
  <si>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</si>
  <si>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</si>
  <si>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</si>
  <si>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</si>
  <si>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</si>
  <si>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</si>
  <si>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</si>
  <si>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</si>
  <si>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</si>
  <si>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</si>
  <si>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</si>
  <si>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</si>
  <si>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</si>
  <si>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</si>
  <si>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</si>
  <si>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</si>
  <si>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</si>
  <si>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</si>
  <si>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</si>
  <si>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</si>
  <si>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</si>
  <si>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</si>
  <si>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</si>
  <si>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</si>
  <si>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</si>
  <si>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</si>
  <si>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</si>
  <si>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</si>
  <si>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</si>
  <si>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</si>
  <si>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</si>
  <si>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</si>
  <si>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</si>
  <si>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</si>
  <si>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</si>
  <si>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</si>
  <si>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</si>
  <si>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</si>
  <si>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</si>
  <si>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</si>
  <si>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</si>
  <si>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</si>
  <si>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</si>
  <si>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</si>
  <si>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</si>
  <si>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</si>
  <si>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</si>
  <si>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</si>
  <si>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</si>
  <si>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</si>
  <si>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</si>
  <si>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</si>
  <si>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</si>
  <si>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</si>
  <si>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</si>
  <si>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</si>
  <si>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</si>
  <si>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</si>
  <si>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</si>
  <si>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</si>
  <si>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</si>
  <si>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</si>
  <si>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</si>
  <si>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</si>
  <si>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</si>
  <si>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</si>
  <si>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</si>
  <si>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</si>
  <si>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</si>
  <si>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</si>
  <si>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</si>
  <si>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</si>
  <si>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</si>
  <si>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</si>
  <si>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</si>
  <si>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</si>
  <si>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</si>
  <si>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</si>
  <si>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</si>
  <si>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</si>
  <si>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</si>
  <si>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</si>
  <si>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</si>
  <si>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</si>
  <si>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</si>
  <si>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</si>
  <si>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</si>
  <si>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</si>
  <si>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</si>
  <si>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</si>
  <si>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</si>
  <si>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</si>
  <si>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</si>
  <si>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</si>
  <si>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</si>
  <si>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</si>
  <si>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</si>
  <si>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</si>
  <si>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</si>
  <si>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</si>
  <si>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</si>
  <si>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</si>
  <si>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</si>
  <si>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</si>
  <si>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</si>
  <si>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</si>
  <si>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</si>
  <si>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</si>
  <si>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</si>
  <si>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</si>
  <si>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</si>
  <si>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</si>
  <si>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</si>
  <si>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</si>
  <si>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</si>
  <si>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</si>
  <si>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</si>
  <si>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</si>
  <si>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</si>
  <si>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</si>
  <si>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</si>
  <si>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</si>
  <si>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</si>
  <si>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</si>
  <si>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</si>
  <si>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</si>
  <si>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</si>
  <si>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</si>
  <si>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</si>
  <si>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</si>
  <si>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</si>
  <si>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</si>
  <si>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</si>
  <si>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</si>
  <si>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</si>
  <si>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</si>
  <si>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</si>
  <si>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</si>
  <si>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</si>
  <si>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</si>
  <si>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</si>
  <si>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</si>
  <si>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</si>
  <si>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</si>
  <si>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</si>
  <si>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</si>
  <si>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</si>
  <si>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</si>
  <si>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</si>
  <si>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</si>
  <si>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</si>
  <si>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</si>
  <si>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</si>
  <si>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</si>
  <si>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</si>
  <si>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</si>
  <si>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</si>
  <si>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</si>
  <si>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</si>
  <si>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</si>
  <si>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</si>
  <si>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</si>
  <si>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</si>
  <si>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</si>
  <si>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</si>
  <si>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</si>
  <si>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</si>
  <si>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</si>
  <si>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</si>
  <si>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</si>
  <si>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</si>
  <si>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</si>
  <si>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</si>
  <si>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</si>
  <si>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</si>
  <si>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</si>
  <si>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</si>
  <si>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</si>
  <si>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</si>
  <si>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</si>
  <si>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</si>
  <si>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</si>
  <si>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</si>
  <si>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</si>
  <si>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</si>
  <si>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</si>
  <si>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</si>
  <si>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</si>
  <si>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</si>
  <si>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</si>
  <si>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</si>
  <si>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</si>
  <si>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</si>
  <si>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</si>
  <si>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</si>
  <si>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</si>
  <si>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</si>
  <si>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</si>
  <si>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</si>
  <si>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</si>
  <si>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</si>
  <si>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</si>
  <si>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</si>
  <si>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</si>
  <si>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</si>
  <si>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</si>
  <si>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</si>
  <si>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</si>
  <si>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</si>
  <si>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</si>
  <si>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</si>
  <si>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</si>
  <si>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</si>
  <si>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</si>
  <si>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</si>
  <si>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</si>
  <si>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</si>
  <si>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</si>
  <si>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</si>
  <si>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</si>
  <si>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</si>
  <si>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</si>
  <si>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</si>
  <si>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</si>
  <si>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</si>
  <si>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</si>
  <si>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</si>
  <si>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</si>
  <si>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</si>
  <si>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</si>
  <si>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</si>
  <si>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</si>
  <si>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</si>
  <si>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</si>
  <si>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</si>
  <si>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</si>
  <si>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</si>
  <si>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</si>
  <si>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</si>
  <si>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</si>
  <si>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</si>
  <si>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</si>
  <si>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</si>
  <si>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</si>
  <si>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</si>
  <si>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</si>
  <si>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</si>
  <si>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</si>
  <si>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</si>
  <si>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</si>
  <si>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</si>
  <si>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</si>
  <si>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</si>
  <si>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</si>
  <si>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</si>
  <si>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</si>
  <si>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</si>
  <si>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</si>
  <si>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</si>
  <si>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</si>
  <si>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</si>
  <si>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</si>
  <si>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</si>
  <si>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</si>
  <si>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</si>
  <si>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</si>
  <si>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</si>
  <si>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</si>
  <si>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</si>
  <si>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</si>
  <si>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</si>
  <si>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</si>
  <si>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</si>
  <si>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</si>
  <si>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</si>
  <si>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</si>
  <si>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</si>
  <si>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</si>
  <si>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</si>
  <si>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</si>
  <si>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</si>
  <si>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</si>
  <si>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</si>
  <si>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</si>
  <si>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</si>
  <si>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</si>
  <si>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</si>
  <si>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</si>
  <si>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</si>
  <si>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</si>
  <si>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</si>
  <si>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</si>
  <si>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</si>
  <si>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</si>
  <si>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</si>
  <si>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</si>
  <si>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</si>
  <si>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</si>
  <si>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</si>
  <si>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</si>
  <si>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</si>
  <si>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</si>
  <si>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</si>
  <si>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</si>
  <si>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</si>
  <si>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</si>
  <si>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</si>
  <si>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</si>
  <si>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</si>
  <si>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</si>
  <si>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</si>
  <si>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</si>
  <si>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</si>
  <si>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</si>
  <si>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</si>
  <si>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</si>
  <si>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</si>
  <si>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</si>
  <si>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</si>
  <si>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</si>
  <si>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</si>
  <si>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</si>
  <si>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</si>
  <si>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</si>
  <si>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</si>
  <si>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</si>
  <si>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</si>
  <si>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</si>
  <si>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</si>
  <si>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</si>
  <si>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</si>
  <si>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</si>
  <si>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</si>
  <si>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</si>
  <si>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</si>
  <si>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</si>
  <si>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</si>
  <si>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</si>
  <si>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</si>
  <si>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</si>
  <si>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</si>
  <si>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</si>
  <si>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</si>
  <si>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</si>
  <si>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</si>
  <si>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</si>
  <si>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</si>
  <si>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</si>
  <si>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</si>
  <si>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</si>
  <si>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</si>
  <si>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</si>
  <si>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</si>
  <si>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</si>
  <si>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</si>
  <si>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</si>
  <si>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</si>
  <si>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</si>
  <si>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</si>
  <si>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</si>
  <si>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</si>
  <si>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</si>
  <si>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</si>
  <si>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</si>
  <si>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</si>
  <si>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</si>
  <si>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</si>
  <si>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</si>
  <si>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</si>
  <si>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</si>
  <si>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</si>
  <si>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</si>
  <si>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</si>
  <si>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</si>
  <si>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</si>
  <si>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</si>
  <si>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</si>
  <si>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</si>
  <si>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</si>
  <si>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</si>
  <si>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</si>
  <si>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</si>
  <si>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</si>
  <si>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</si>
  <si>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</si>
  <si>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</si>
  <si>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</si>
  <si>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</si>
  <si>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</si>
  <si>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</si>
  <si>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</si>
  <si>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</si>
  <si>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</si>
  <si>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</si>
  <si>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</si>
  <si>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</si>
  <si>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</si>
  <si>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</si>
  <si>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</si>
  <si>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</si>
  <si>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</si>
  <si>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</si>
  <si>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</si>
  <si>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</si>
  <si>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</si>
  <si>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</si>
  <si>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</si>
  <si>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</si>
  <si>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</si>
  <si>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</si>
  <si>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</si>
  <si>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</si>
  <si>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</si>
  <si>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</si>
  <si>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</si>
  <si>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</si>
  <si>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</si>
  <si>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</si>
  <si>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</si>
  <si>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</si>
  <si>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</si>
  <si>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</si>
  <si>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</si>
  <si>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</si>
  <si>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</si>
  <si>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</si>
  <si>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</si>
  <si>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</si>
  <si>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</si>
  <si>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</si>
  <si>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</si>
  <si>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</si>
  <si>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</si>
  <si>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</si>
  <si>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</si>
  <si>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</si>
  <si>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</si>
  <si>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</si>
  <si>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</si>
  <si>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</si>
  <si>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</si>
  <si>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</si>
  <si>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</si>
  <si>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</si>
  <si>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</si>
  <si>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</si>
  <si>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</si>
  <si>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</si>
  <si>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</si>
  <si>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</si>
  <si>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</si>
  <si>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</si>
  <si>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</si>
  <si>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</si>
  <si>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</si>
  <si>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</si>
  <si>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</si>
  <si>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</si>
  <si>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</si>
  <si>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</si>
  <si>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</si>
  <si>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</si>
  <si>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</si>
  <si>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</si>
  <si>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</si>
  <si>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</si>
  <si>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</si>
  <si>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</si>
  <si>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</si>
  <si>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</si>
  <si>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</si>
  <si>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</si>
  <si>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</si>
  <si>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</si>
  <si>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</si>
  <si>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</si>
  <si>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</si>
  <si>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</si>
  <si>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</si>
  <si>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</si>
  <si>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</si>
  <si>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</si>
  <si>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</si>
  <si>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</si>
  <si>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</si>
  <si>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</si>
  <si>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</si>
  <si>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</si>
  <si>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</si>
  <si>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</si>
  <si>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</si>
  <si>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</si>
  <si>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</si>
  <si>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</si>
  <si>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</si>
  <si>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</si>
  <si>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</si>
  <si>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</si>
  <si>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</si>
  <si>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</si>
  <si>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</si>
  <si>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</si>
  <si>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</si>
  <si>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</si>
  <si>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</si>
  <si>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</si>
  <si>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</si>
  <si>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</si>
  <si>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</si>
  <si>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</si>
  <si>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</si>
  <si>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</si>
  <si>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</si>
  <si>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</si>
  <si>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</si>
  <si>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</si>
  <si>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</si>
  <si>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</si>
  <si>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</si>
  <si>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</si>
  <si>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</si>
  <si>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</si>
  <si>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</si>
  <si>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</si>
  <si>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</si>
  <si>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</si>
  <si>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</si>
  <si>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</si>
  <si>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</si>
  <si>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</si>
  <si>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</si>
  <si>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</si>
  <si>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</si>
  <si>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</si>
  <si>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</si>
  <si>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</si>
  <si>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</si>
  <si>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</si>
  <si>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</si>
  <si>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</si>
  <si>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</si>
  <si>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</si>
  <si>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</si>
  <si>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</si>
  <si>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</si>
  <si>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</si>
  <si>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</si>
  <si>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</si>
  <si>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</si>
  <si>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</si>
  <si>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</si>
  <si>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</si>
  <si>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</si>
  <si>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</si>
  <si>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</si>
  <si>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</si>
  <si>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</si>
  <si>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</si>
  <si>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</si>
  <si>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</si>
  <si>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</si>
  <si>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</si>
  <si>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</si>
  <si>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</si>
  <si>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</si>
  <si>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</si>
  <si>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</si>
  <si>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</si>
  <si>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</si>
  <si>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</si>
  <si>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</si>
  <si>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</si>
  <si>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</si>
  <si>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</si>
  <si>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</si>
  <si>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</si>
  <si>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</si>
  <si>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</si>
  <si>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</si>
  <si>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</si>
  <si>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</si>
  <si>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</si>
  <si>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</si>
  <si>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</si>
  <si>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</si>
  <si>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</si>
  <si>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</si>
  <si>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</si>
  <si>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</si>
  <si>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</si>
  <si>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</si>
  <si>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</si>
  <si>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</si>
  <si>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</si>
  <si>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</si>
  <si>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</si>
  <si>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</si>
  <si>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</si>
  <si>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</si>
  <si>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</si>
  <si>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</si>
  <si>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</si>
  <si>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</si>
  <si>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</si>
  <si>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</si>
  <si>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</si>
  <si>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</si>
  <si>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</si>
  <si>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</si>
  <si>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</si>
  <si>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</si>
  <si>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</si>
  <si>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</si>
  <si>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</si>
  <si>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</si>
  <si>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</si>
  <si>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</si>
  <si>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</si>
  <si>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</si>
  <si>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</si>
  <si>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</si>
  <si>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</si>
  <si>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</si>
  <si>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</si>
  <si>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</si>
  <si>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</si>
  <si>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</si>
  <si>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</si>
  <si>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</si>
  <si>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</si>
  <si>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</si>
  <si>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</si>
  <si>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</si>
  <si>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</si>
  <si>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</si>
  <si>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</si>
  <si>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</si>
  <si>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</si>
  <si>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</si>
  <si>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</si>
  <si>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</si>
  <si>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</si>
  <si>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</si>
  <si>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</si>
  <si>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</si>
  <si>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</si>
  <si>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</si>
  <si>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</si>
  <si>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</si>
  <si>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</si>
  <si>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</si>
  <si>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</si>
  <si>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</si>
  <si>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</si>
  <si>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</si>
  <si>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</si>
  <si>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</si>
  <si>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</si>
  <si>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</si>
  <si>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</si>
  <si>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</si>
  <si>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</si>
  <si>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</si>
  <si>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</si>
  <si>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</si>
  <si>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</si>
  <si>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</si>
  <si>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</si>
  <si>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</si>
  <si>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</si>
  <si>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</si>
  <si>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</si>
  <si>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</si>
  <si>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</si>
  <si>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</si>
  <si>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</si>
  <si>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</si>
  <si>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</si>
  <si>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</si>
  <si>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</si>
  <si>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</si>
  <si>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</si>
  <si>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</si>
  <si>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</si>
  <si>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</si>
  <si>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</si>
  <si>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</si>
  <si>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</si>
  <si>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</si>
  <si>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</si>
  <si>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</si>
  <si>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</si>
  <si>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</si>
  <si>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</si>
  <si>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</si>
  <si>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</si>
  <si>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</si>
  <si>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</si>
  <si>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</si>
  <si>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</si>
  <si>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</si>
  <si>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</si>
  <si>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</si>
  <si>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</si>
  <si>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</si>
  <si>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</si>
  <si>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</si>
  <si>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</si>
  <si>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</si>
  <si>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</si>
  <si>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</si>
  <si>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</si>
  <si>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</si>
  <si>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</si>
  <si>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</si>
  <si>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</si>
  <si>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</si>
  <si>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</si>
  <si>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</si>
  <si>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</si>
  <si>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</si>
  <si>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</si>
  <si>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</si>
  <si>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</si>
  <si>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</si>
  <si>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</si>
  <si>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</si>
  <si>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</si>
  <si>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</si>
  <si>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</si>
  <si>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</si>
  <si>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</si>
  <si>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</si>
  <si>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</si>
  <si>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</si>
  <si>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</si>
  <si>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</si>
  <si>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</si>
  <si>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</si>
  <si>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</si>
  <si>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</si>
  <si>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</si>
  <si>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</si>
  <si>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</si>
  <si>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</si>
  <si>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</si>
  <si>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</si>
  <si>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</si>
  <si>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</si>
  <si>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</si>
  <si>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</si>
  <si>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</si>
  <si>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</si>
  <si>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</si>
  <si>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</si>
  <si>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</si>
  <si>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</si>
  <si>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</si>
  <si>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</si>
  <si>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</si>
  <si>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</si>
  <si>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</si>
  <si>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</si>
  <si>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</si>
  <si>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</si>
  <si>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</si>
  <si>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</si>
  <si>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</si>
  <si>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</si>
  <si>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</si>
  <si>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</si>
  <si>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</si>
  <si>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</si>
  <si>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</si>
  <si>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</si>
  <si>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</si>
  <si>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</si>
  <si>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</si>
  <si>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</si>
  <si>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</si>
  <si>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</si>
  <si>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</si>
  <si>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</si>
  <si>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</si>
  <si>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</si>
  <si>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</si>
  <si>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</si>
  <si>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</si>
  <si>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</si>
  <si>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</si>
  <si>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</si>
  <si>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</si>
  <si>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</si>
  <si>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</si>
  <si>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</si>
  <si>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</si>
  <si>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</si>
  <si>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</si>
  <si>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</si>
  <si>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</si>
  <si>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</si>
  <si>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</si>
  <si>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</si>
  <si>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</si>
  <si>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</si>
  <si>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</si>
  <si>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</si>
  <si>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</si>
  <si>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</si>
  <si>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</si>
  <si>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</si>
  <si>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</si>
  <si>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</si>
  <si>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</si>
  <si>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</si>
  <si>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</si>
  <si>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</si>
  <si>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</si>
  <si>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</si>
  <si>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</si>
  <si>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</si>
  <si>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</si>
  <si>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</si>
  <si>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</si>
  <si>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</si>
  <si>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</si>
  <si>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</si>
  <si>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</si>
  <si>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</si>
  <si>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</si>
  <si>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</si>
  <si>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</si>
  <si>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</si>
  <si>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</si>
  <si>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</si>
  <si>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</si>
  <si>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</si>
  <si>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</si>
  <si>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</si>
  <si>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</si>
  <si>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</si>
  <si>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</si>
  <si>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</si>
  <si>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</si>
  <si>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</si>
  <si>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</si>
  <si>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</si>
  <si>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</si>
  <si>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</si>
  <si>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</si>
  <si>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</si>
  <si>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</si>
  <si>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</si>
  <si>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</si>
  <si>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</si>
  <si>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</si>
  <si>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</si>
  <si>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</si>
  <si>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</si>
  <si>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</si>
  <si>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</si>
  <si>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</si>
  <si>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</si>
  <si>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</si>
  <si>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</si>
  <si>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</si>
  <si>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</si>
  <si>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</si>
  <si>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</si>
  <si>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</si>
  <si>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</si>
  <si>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</si>
  <si>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</si>
  <si>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</si>
  <si>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</si>
  <si>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</si>
  <si>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</si>
  <si>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</si>
  <si>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</si>
  <si>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</si>
  <si>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</si>
  <si>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</si>
  <si>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</si>
  <si>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</si>
  <si>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</si>
  <si>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</si>
  <si>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</si>
  <si>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</si>
  <si>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</si>
  <si>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</si>
  <si>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</si>
  <si>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</si>
  <si>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</si>
  <si>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</si>
  <si>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</si>
  <si>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</si>
  <si>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</si>
  <si>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</si>
  <si>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</si>
  <si>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</si>
  <si>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</si>
  <si>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</si>
  <si>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</si>
  <si>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</si>
  <si>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</si>
  <si>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</si>
  <si>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</si>
  <si>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</si>
  <si>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</si>
  <si>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</si>
  <si>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</si>
  <si>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</si>
  <si>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</si>
  <si>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</si>
  <si>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</si>
  <si>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</si>
  <si>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</si>
  <si>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</si>
  <si>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</si>
  <si>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</si>
  <si>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</si>
  <si>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</si>
  <si>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</si>
  <si>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</si>
  <si>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</si>
  <si>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</si>
  <si>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</si>
  <si>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</si>
  <si>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</si>
  <si>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</si>
  <si>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</si>
  <si>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</si>
  <si>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</si>
  <si>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</si>
  <si>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</si>
  <si>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</si>
  <si>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</si>
  <si>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</si>
  <si>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</si>
  <si>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</si>
  <si>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</si>
  <si>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</si>
  <si>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</si>
  <si>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</si>
  <si>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</si>
  <si>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</si>
  <si>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</si>
  <si>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</si>
  <si>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</si>
  <si>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</si>
  <si>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</si>
  <si>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</si>
  <si>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</si>
  <si>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</si>
  <si>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</si>
  <si>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</si>
  <si>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</si>
  <si>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</si>
  <si>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</si>
  <si>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</si>
  <si>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</si>
  <si>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</si>
  <si>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</si>
  <si>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</si>
  <si>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</si>
  <si>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</si>
  <si>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</si>
  <si>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</si>
  <si>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</si>
  <si>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</si>
  <si>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</si>
  <si>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</si>
  <si>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</si>
  <si>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</si>
  <si>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</si>
  <si>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</si>
  <si>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</si>
  <si>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</si>
  <si>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</si>
  <si>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</si>
  <si>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</si>
  <si>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</si>
  <si>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</si>
  <si>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</si>
  <si>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</si>
  <si>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</si>
  <si>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</si>
  <si>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</si>
  <si>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</si>
  <si>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</si>
  <si>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</si>
  <si>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</si>
  <si>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</si>
  <si>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</si>
  <si>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</si>
  <si>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</si>
  <si>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</si>
  <si>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</si>
  <si>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</si>
  <si>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</si>
  <si>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</si>
  <si>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</si>
  <si>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</si>
  <si>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</si>
  <si>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</si>
  <si>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</si>
  <si>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</si>
  <si>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</si>
  <si>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</si>
  <si>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</si>
  <si>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</si>
  <si>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</si>
  <si>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</si>
  <si>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</si>
  <si>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</si>
  <si>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</si>
  <si>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</si>
  <si>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</si>
  <si>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</si>
  <si>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</si>
  <si>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</si>
  <si>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</si>
  <si>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</si>
  <si>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</si>
  <si>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</si>
  <si>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</si>
  <si>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</si>
  <si>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</si>
  <si>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</si>
  <si>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</si>
  <si>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</si>
  <si>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</si>
  <si>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</si>
  <si>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</si>
  <si>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</si>
  <si>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</si>
  <si>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</si>
  <si>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</si>
  <si>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</si>
  <si>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</si>
  <si>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</si>
  <si>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</si>
  <si>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</si>
  <si>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</si>
  <si>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</si>
  <si>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</si>
  <si>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</si>
  <si>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</si>
  <si>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</si>
  <si>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</si>
  <si>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</si>
  <si>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</si>
  <si>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</si>
  <si>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</si>
  <si>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</si>
  <si>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</si>
  <si>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</si>
  <si>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</si>
  <si>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</si>
  <si>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</si>
  <si>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</si>
  <si>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</si>
  <si>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</si>
  <si>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</si>
  <si>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</si>
  <si>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</si>
  <si>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</si>
  <si>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</si>
  <si>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</si>
  <si>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</si>
  <si>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</si>
  <si>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</si>
  <si>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</si>
  <si>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</si>
  <si>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</si>
  <si>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</si>
  <si>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</si>
  <si>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</si>
  <si>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</si>
  <si>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</si>
  <si>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</si>
  <si>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</si>
  <si>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</si>
  <si>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</si>
  <si>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</si>
  <si>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</si>
  <si>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</si>
  <si>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</si>
  <si>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</si>
  <si>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</si>
  <si>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</si>
  <si>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</si>
  <si>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</si>
  <si>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</si>
  <si>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</si>
  <si>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</si>
  <si>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</si>
  <si>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</si>
  <si>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</si>
  <si>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</si>
  <si>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</si>
  <si>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</si>
  <si>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</si>
  <si>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</si>
  <si>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</si>
  <si>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</si>
  <si>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</si>
  <si>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</si>
  <si>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</si>
  <si>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</si>
  <si>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</si>
  <si>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</si>
  <si>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</si>
  <si>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</si>
  <si>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</si>
  <si>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</si>
  <si>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</si>
  <si>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</si>
  <si>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</si>
  <si>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</si>
  <si>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</si>
  <si>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</si>
  <si>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</si>
  <si>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</si>
  <si>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</si>
  <si>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</si>
  <si>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</si>
  <si>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</si>
  <si>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</si>
  <si>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</si>
  <si>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</si>
  <si>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</si>
  <si>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</si>
  <si>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</si>
  <si>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</si>
  <si>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</si>
  <si>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</si>
  <si>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</si>
  <si>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</si>
  <si>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</si>
  <si>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</si>
  <si>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</si>
  <si>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</si>
  <si>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</si>
  <si>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</si>
  <si>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</si>
  <si>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</si>
  <si>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</si>
  <si>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</si>
  <si>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</si>
  <si>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</si>
  <si>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</si>
  <si>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</si>
  <si>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</si>
  <si>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</si>
  <si>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</si>
  <si>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</si>
  <si>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</si>
  <si>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</si>
  <si>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</si>
  <si>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</si>
  <si>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</si>
  <si>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</si>
  <si>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</si>
  <si>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</si>
  <si>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</si>
  <si>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</si>
  <si>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</si>
  <si>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</si>
  <si>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</si>
  <si>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</si>
  <si>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</si>
  <si>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</si>
  <si>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</si>
  <si>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</si>
  <si>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</si>
  <si>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</si>
  <si>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</si>
  <si>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</si>
  <si>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</si>
  <si>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</si>
  <si>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</si>
  <si>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</si>
  <si>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</si>
  <si>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</si>
  <si>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</si>
  <si>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</si>
  <si>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</si>
  <si>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</si>
  <si>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</si>
  <si>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</si>
  <si>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</si>
  <si>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</si>
  <si>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</si>
  <si>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</si>
  <si>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</si>
  <si>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</si>
  <si>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</si>
  <si>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</si>
  <si>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</si>
  <si>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</si>
  <si>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</si>
  <si>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</si>
  <si>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</si>
  <si>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</si>
  <si>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</si>
  <si>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</si>
  <si>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</si>
  <si>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</si>
  <si>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</si>
  <si>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</si>
  <si>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</si>
  <si>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</si>
  <si>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</si>
  <si>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</si>
  <si>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</si>
  <si>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</si>
  <si>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</si>
  <si>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</si>
  <si>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</si>
  <si>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</si>
  <si>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</si>
  <si>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</si>
  <si>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</si>
  <si>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</si>
  <si>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</si>
  <si>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</si>
  <si>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</si>
  <si>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</si>
  <si>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</si>
  <si>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</si>
  <si>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</si>
  <si>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</si>
  <si>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</si>
  <si>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</si>
  <si>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</si>
  <si>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</si>
  <si>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</si>
  <si>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</si>
  <si>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</si>
  <si>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</si>
  <si>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</si>
  <si>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</si>
  <si>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</si>
  <si>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</si>
  <si>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</si>
  <si>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</si>
  <si>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</si>
  <si>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</si>
  <si>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</si>
  <si>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</si>
  <si>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</si>
  <si>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</si>
  <si>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</si>
  <si>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</si>
  <si>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</si>
  <si>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</si>
  <si>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</si>
  <si>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</si>
  <si>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</si>
  <si>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</si>
  <si>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</si>
  <si>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</si>
  <si>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</si>
  <si>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</si>
  <si>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</si>
  <si>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</si>
  <si>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</si>
  <si>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</si>
  <si>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</si>
  <si>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</si>
  <si>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</si>
  <si>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</si>
  <si>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</si>
  <si>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</si>
  <si>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</si>
  <si>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</si>
  <si>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</si>
  <si>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</si>
  <si>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</si>
  <si>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</si>
  <si>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</si>
  <si>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</si>
  <si>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</si>
  <si>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</si>
  <si>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</si>
  <si>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</si>
  <si>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</si>
  <si>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</si>
  <si>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</si>
  <si>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</si>
  <si>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</si>
  <si>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</si>
  <si>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</si>
  <si>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</si>
  <si>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</si>
  <si>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</si>
  <si>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</si>
  <si>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</si>
  <si>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</si>
  <si>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</si>
  <si>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</si>
  <si>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</si>
  <si>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</si>
  <si>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</si>
  <si>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</si>
  <si>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</si>
  <si>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</si>
  <si>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</si>
  <si>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</si>
  <si>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</si>
  <si>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</si>
  <si>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</si>
  <si>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</si>
  <si>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</si>
  <si>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</si>
  <si>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</si>
  <si>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</si>
  <si>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</si>
  <si>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</si>
  <si>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</si>
  <si>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</si>
  <si>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</si>
  <si>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</si>
  <si>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</si>
  <si>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</si>
  <si>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</si>
  <si>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</si>
  <si>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</si>
  <si>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</si>
  <si>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</si>
  <si>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</si>
  <si>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</si>
  <si>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</si>
  <si>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</si>
  <si>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</si>
  <si>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</si>
  <si>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</si>
  <si>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</si>
  <si>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</si>
  <si>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</si>
  <si>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</si>
  <si>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</si>
  <si>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</si>
  <si>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</si>
  <si>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</si>
  <si>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</si>
  <si>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</si>
  <si>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</si>
  <si>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</si>
  <si>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</si>
  <si>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</si>
  <si>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</si>
  <si>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</si>
  <si>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</si>
  <si>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</si>
  <si>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</si>
  <si>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</si>
  <si>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</si>
  <si>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</si>
  <si>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</si>
  <si>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</si>
  <si>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</si>
  <si>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</si>
  <si>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</si>
  <si>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</si>
  <si>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</si>
  <si>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</si>
  <si>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</si>
  <si>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</si>
  <si>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</si>
  <si>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</si>
  <si>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</si>
  <si>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</si>
  <si>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</si>
  <si>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</si>
  <si>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</si>
  <si>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</si>
  <si>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</si>
  <si>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</si>
  <si>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</si>
  <si>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</si>
  <si>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</si>
  <si>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</si>
  <si>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</si>
  <si>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</si>
  <si>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</si>
  <si>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</si>
  <si>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</si>
  <si>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</si>
  <si>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</si>
  <si>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</si>
  <si>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</si>
  <si>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</si>
  <si>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</si>
  <si>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</si>
  <si>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</si>
  <si>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</si>
  <si>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</si>
  <si>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</si>
  <si>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</si>
  <si>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</si>
  <si>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</si>
  <si>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</si>
  <si>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</si>
  <si>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</si>
  <si>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</si>
  <si>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</si>
  <si>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</si>
  <si>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</si>
  <si>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</si>
  <si>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</si>
  <si>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</si>
  <si>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</si>
  <si>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</si>
  <si>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</si>
  <si>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</si>
  <si>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</si>
  <si>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</si>
  <si>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</si>
  <si>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</si>
  <si>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</si>
  <si>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</si>
  <si>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</si>
  <si>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</si>
  <si>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</si>
  <si>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</si>
  <si>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</si>
  <si>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</si>
  <si>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</si>
  <si>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</si>
  <si>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</si>
  <si>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</si>
  <si>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</si>
  <si>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</si>
  <si>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</si>
  <si>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</si>
  <si>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</si>
  <si>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</si>
  <si>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</si>
  <si>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</si>
  <si>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</si>
  <si>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</si>
  <si>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</si>
  <si>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</si>
  <si>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</si>
  <si>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</si>
  <si>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</si>
  <si>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</si>
  <si>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</si>
  <si>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</si>
  <si>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</si>
  <si>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</si>
  <si>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</si>
  <si>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</si>
  <si>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</si>
  <si>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</si>
  <si>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</si>
  <si>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</si>
  <si>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</si>
  <si>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</si>
  <si>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</si>
  <si>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</si>
  <si>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</si>
  <si>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</si>
  <si>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</si>
  <si>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</si>
  <si>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</si>
  <si>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</si>
  <si>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</si>
  <si>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</si>
  <si>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</si>
  <si>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</si>
  <si>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</si>
  <si>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</si>
  <si>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</si>
  <si>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</si>
  <si>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</si>
  <si>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</si>
  <si>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</si>
  <si>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</si>
  <si>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</si>
  <si>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</si>
  <si>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</si>
  <si>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</si>
  <si>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</si>
  <si>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</si>
  <si>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</si>
  <si>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</si>
  <si>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</si>
  <si>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</si>
  <si>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</si>
  <si>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</si>
  <si>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</si>
  <si>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</si>
  <si>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</si>
  <si>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</si>
  <si>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</si>
  <si>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</si>
  <si>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</si>
  <si>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</si>
  <si>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</si>
  <si>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</si>
  <si>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</si>
  <si>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</si>
  <si>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</si>
  <si>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</si>
  <si>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</si>
  <si>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</si>
  <si>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</si>
  <si>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</si>
  <si>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</si>
  <si>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</si>
  <si>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</si>
  <si>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</si>
  <si>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</si>
  <si>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</si>
  <si>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</si>
  <si>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</si>
  <si>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</si>
  <si>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</si>
  <si>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</si>
  <si>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</si>
  <si>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</si>
  <si>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</si>
  <si>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</si>
  <si>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</si>
  <si>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</si>
  <si>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</si>
  <si>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</si>
  <si>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</si>
  <si>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</si>
  <si>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</si>
  <si>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</si>
  <si>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</si>
  <si>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</si>
  <si>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</si>
  <si>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</si>
  <si>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</si>
  <si>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</si>
  <si>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</si>
  <si>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</si>
  <si>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</si>
  <si>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</si>
  <si>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</si>
  <si>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</si>
  <si>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</si>
  <si>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</si>
  <si>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</si>
  <si>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</si>
  <si>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</si>
  <si>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</si>
  <si>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</si>
  <si>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</si>
  <si>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</si>
  <si>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</si>
  <si>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</si>
  <si>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</si>
  <si>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</si>
  <si>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</si>
  <si>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</si>
  <si>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</si>
  <si>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</si>
  <si>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</si>
  <si>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</si>
  <si>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</si>
  <si>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</si>
  <si>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</si>
  <si>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</si>
  <si>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</si>
  <si>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</si>
  <si>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</si>
  <si>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</si>
  <si>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</si>
  <si>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</si>
  <si>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</si>
  <si>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</si>
  <si>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</si>
  <si>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</si>
  <si>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</si>
  <si>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</si>
  <si>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</si>
  <si>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</si>
  <si>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</si>
  <si>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</si>
  <si>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</si>
  <si>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</si>
  <si>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</si>
  <si>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</si>
  <si>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</si>
  <si>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</si>
  <si>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</si>
  <si>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</si>
  <si>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</si>
  <si>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</si>
  <si>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</si>
  <si>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</si>
  <si>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</si>
  <si>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</si>
  <si>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</si>
  <si>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</si>
  <si>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</si>
  <si>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</si>
  <si>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</si>
  <si>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</si>
  <si>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</si>
  <si>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</si>
  <si>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</si>
  <si>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</si>
  <si>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</si>
  <si>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</si>
  <si>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</si>
  <si>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</si>
  <si>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</si>
  <si>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</si>
  <si>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</si>
  <si>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</si>
  <si>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</si>
  <si>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</si>
  <si>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</si>
  <si>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</si>
  <si>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</si>
  <si>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</si>
  <si>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</si>
  <si>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</si>
  <si>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</si>
  <si>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</si>
  <si>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</si>
  <si>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</si>
  <si>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</si>
  <si>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</si>
  <si>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</si>
  <si>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</si>
  <si>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</si>
  <si>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</si>
  <si>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</si>
  <si>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</si>
  <si>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</si>
  <si>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</si>
  <si>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</si>
  <si>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</si>
  <si>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</si>
  <si>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</si>
  <si>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</si>
  <si>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</si>
  <si>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</si>
  <si>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</si>
  <si>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</si>
  <si>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</si>
  <si>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</si>
  <si>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</si>
  <si>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</si>
  <si>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</si>
  <si>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</si>
  <si>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</si>
  <si>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</si>
  <si>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</si>
  <si>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</si>
  <si>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</si>
  <si>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</si>
  <si>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</si>
  <si>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</si>
  <si>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</si>
  <si>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</si>
  <si>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</si>
  <si>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</si>
  <si>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</si>
  <si>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</si>
  <si>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</si>
  <si>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</si>
  <si>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</si>
  <si>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</si>
  <si>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</si>
  <si>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</si>
  <si>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</si>
  <si>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</si>
  <si>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</si>
  <si>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</si>
  <si>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</si>
  <si>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</si>
  <si>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</si>
  <si>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</si>
  <si>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</si>
  <si>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</si>
  <si>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</si>
  <si>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</si>
  <si>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</si>
  <si>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</si>
  <si>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</si>
  <si>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</si>
  <si>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</si>
  <si>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</si>
  <si>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</si>
  <si>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</si>
  <si>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</si>
  <si>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</si>
  <si>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</si>
  <si>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</si>
  <si>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</si>
  <si>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</si>
  <si>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</si>
  <si>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</si>
  <si>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</si>
  <si>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</si>
  <si>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</si>
  <si>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</si>
  <si>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</si>
  <si>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</si>
  <si>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</si>
  <si>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</si>
  <si>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</si>
  <si>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</si>
  <si>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</si>
  <si>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</si>
  <si>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</si>
  <si>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</si>
  <si>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</si>
  <si>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</si>
  <si>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</si>
  <si>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</si>
  <si>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</si>
  <si>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</si>
  <si>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</si>
  <si>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</si>
  <si>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</si>
  <si>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</si>
  <si>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</si>
  <si>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</si>
  <si>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</si>
  <si>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</si>
  <si>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</si>
  <si>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</si>
  <si>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</si>
  <si>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</si>
  <si>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</si>
  <si>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</si>
  <si>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</si>
  <si>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</si>
  <si>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</si>
  <si>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</si>
  <si>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</si>
  <si>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</si>
  <si>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</si>
  <si>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</si>
  <si>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</si>
  <si>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</si>
  <si>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</si>
  <si>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</si>
  <si>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</si>
  <si>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</si>
  <si>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</si>
  <si>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</si>
  <si>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</si>
  <si>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</si>
  <si>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</si>
  <si>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</si>
  <si>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</si>
  <si>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</si>
  <si>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</si>
  <si>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</si>
  <si>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</si>
  <si>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</si>
  <si>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</si>
  <si>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</si>
  <si>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</si>
  <si>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</si>
  <si>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</si>
  <si>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</si>
  <si>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</si>
  <si>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</si>
  <si>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</si>
  <si>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</si>
  <si>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</si>
  <si>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</si>
  <si>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</si>
  <si>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</si>
  <si>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</si>
  <si>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</si>
  <si>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</si>
  <si>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</si>
  <si>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</si>
  <si>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</si>
  <si>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</si>
  <si>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</si>
  <si>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</si>
  <si>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</si>
  <si>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</si>
  <si>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</si>
  <si>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</si>
  <si>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</si>
  <si>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</si>
  <si>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</si>
  <si>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</si>
  <si>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</si>
  <si>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</si>
  <si>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</si>
  <si>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</si>
  <si>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</si>
  <si>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</si>
  <si>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</si>
  <si>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</si>
  <si>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</si>
  <si>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</si>
  <si>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</si>
  <si>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</si>
  <si>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</si>
  <si>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</si>
  <si>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</si>
  <si>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</si>
  <si>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</si>
  <si>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</si>
  <si>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</si>
  <si>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</si>
  <si>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</si>
  <si>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</si>
  <si>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</si>
  <si>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</si>
  <si>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</si>
  <si>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</si>
  <si>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</si>
  <si>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</si>
  <si>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</si>
  <si>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</si>
  <si>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</si>
  <si>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</si>
  <si>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</si>
  <si>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</si>
  <si>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</si>
  <si>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</si>
  <si>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</si>
  <si>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</si>
  <si>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</si>
  <si>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</si>
  <si>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</si>
  <si>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</si>
  <si>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</si>
  <si>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</si>
  <si>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</si>
  <si>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</si>
  <si>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</si>
  <si>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</si>
  <si>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</si>
  <si>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</si>
  <si>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</si>
  <si>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</si>
  <si>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</si>
  <si>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</si>
  <si>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</si>
  <si>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</si>
  <si>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</si>
  <si>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</si>
  <si>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</si>
  <si>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</si>
  <si>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</si>
  <si>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</si>
  <si>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</si>
  <si>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</si>
  <si>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</si>
  <si>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</si>
  <si>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</si>
  <si>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</si>
  <si>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</si>
  <si>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</si>
  <si>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</si>
  <si>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</si>
  <si>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</si>
  <si>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</si>
  <si>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</si>
  <si>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</si>
  <si>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</si>
  <si>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</si>
  <si>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</si>
  <si>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</si>
  <si>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</si>
  <si>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</si>
  <si>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</si>
  <si>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</si>
  <si>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</si>
  <si>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</si>
  <si>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</si>
  <si>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</si>
  <si>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</si>
  <si>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</si>
  <si>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</si>
  <si>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</si>
  <si>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</si>
  <si>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</si>
  <si>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</si>
  <si>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</si>
  <si>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</si>
  <si>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</si>
  <si>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</si>
  <si>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</si>
  <si>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</si>
  <si>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</si>
  <si>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</si>
  <si>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</si>
  <si>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</si>
  <si>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</si>
  <si>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</si>
  <si>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</si>
  <si>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</si>
  <si>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</si>
  <si>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</si>
  <si>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</si>
  <si>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</si>
  <si>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</si>
  <si>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</si>
  <si>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</si>
  <si>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</si>
  <si>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</si>
  <si>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</si>
  <si>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</si>
  <si>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</si>
  <si>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</si>
  <si>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</si>
  <si>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</si>
  <si>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</si>
  <si>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</si>
  <si>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</si>
  <si>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</si>
  <si>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</si>
  <si>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</si>
  <si>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</si>
  <si>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</si>
  <si>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</si>
  <si>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</si>
  <si>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</si>
  <si>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</si>
  <si>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</si>
  <si>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</si>
  <si>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</si>
  <si>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</si>
  <si>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</si>
  <si>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</si>
  <si>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</si>
  <si>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</si>
  <si>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</si>
  <si>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</si>
  <si>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</si>
  <si>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</si>
  <si>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</si>
  <si>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</si>
  <si>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</si>
  <si>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</si>
  <si>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</si>
  <si>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</si>
  <si>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</si>
  <si>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</si>
  <si>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</si>
  <si>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</si>
  <si>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</si>
  <si>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</si>
  <si>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</si>
  <si>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</si>
  <si>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</si>
  <si>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</si>
  <si>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</si>
  <si>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</si>
  <si>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</si>
  <si>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</si>
  <si>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</si>
  <si>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</si>
  <si>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</si>
  <si>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</si>
  <si>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</si>
  <si>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</si>
  <si>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</si>
  <si>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</si>
  <si>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</si>
  <si>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</si>
  <si>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</si>
  <si>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</si>
  <si>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</si>
  <si>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</si>
  <si>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</si>
  <si>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</si>
  <si>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</si>
  <si>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</si>
  <si>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</si>
  <si>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</si>
  <si>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</si>
  <si>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</si>
  <si>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</si>
  <si>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</si>
  <si>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</si>
  <si>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</si>
  <si>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</si>
  <si>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</si>
  <si>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</si>
  <si>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</si>
  <si>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</si>
  <si>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</si>
  <si>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</si>
  <si>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</si>
  <si>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</si>
  <si>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</si>
  <si>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</si>
  <si>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</si>
  <si>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</si>
  <si>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</si>
  <si>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</si>
  <si>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</si>
  <si>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</si>
  <si>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</si>
  <si>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</si>
  <si>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</si>
  <si>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</si>
  <si>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</si>
  <si>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</si>
  <si>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</si>
  <si>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</si>
  <si>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</si>
  <si>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</si>
  <si>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</si>
  <si>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</si>
  <si>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</si>
  <si>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</si>
  <si>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</si>
  <si>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</si>
  <si>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</si>
  <si>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</si>
  <si>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</si>
  <si>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</si>
  <si>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</si>
  <si>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</si>
  <si>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</si>
  <si>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</si>
  <si>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</si>
  <si>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</si>
  <si>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</si>
  <si>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</si>
  <si>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</si>
  <si>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</si>
  <si>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</si>
  <si>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</si>
  <si>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</si>
  <si>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</si>
  <si>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</si>
  <si>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</si>
  <si>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</si>
  <si>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</si>
  <si>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</si>
  <si>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</si>
  <si>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</si>
  <si>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</si>
  <si>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</si>
  <si>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</si>
  <si>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</si>
  <si>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</si>
  <si>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</si>
  <si>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</si>
  <si>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</si>
  <si>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</si>
  <si>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</si>
  <si>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</si>
  <si>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</si>
  <si>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</si>
  <si>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</si>
  <si>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</si>
  <si>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</si>
  <si>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</si>
  <si>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</si>
  <si>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</si>
  <si>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</si>
  <si>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</si>
  <si>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</si>
  <si>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</si>
  <si>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</si>
  <si>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</si>
  <si>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</si>
  <si>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</si>
  <si>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</si>
  <si>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</si>
  <si>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</si>
  <si>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</si>
  <si>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</si>
  <si>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</si>
  <si>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</si>
  <si>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</si>
  <si>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</si>
  <si>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</si>
  <si>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</si>
  <si>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</si>
  <si>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</si>
  <si>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</si>
  <si>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</si>
  <si>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</si>
  <si>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</si>
  <si>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</si>
  <si>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</si>
  <si>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</si>
  <si>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</si>
  <si>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</si>
  <si>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</si>
  <si>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</si>
  <si>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</si>
  <si>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</si>
  <si>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</si>
  <si>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</si>
  <si>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</si>
  <si>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</si>
  <si>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</si>
  <si>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</si>
  <si>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</si>
  <si>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</si>
  <si>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</si>
  <si>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</si>
  <si>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</si>
  <si>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</si>
  <si>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</si>
  <si>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</si>
  <si>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</si>
  <si>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</si>
  <si>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</si>
  <si>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</si>
  <si>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</si>
  <si>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</si>
  <si>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</si>
  <si>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</si>
  <si>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</si>
  <si>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</si>
  <si>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</si>
  <si>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</si>
  <si>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</si>
  <si>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</si>
  <si>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</si>
  <si>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</si>
  <si>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</si>
  <si>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</si>
  <si>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</si>
  <si>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</si>
  <si>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</si>
  <si>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</si>
  <si>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</si>
  <si>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</si>
  <si>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</si>
  <si>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</si>
  <si>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</si>
  <si>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</si>
  <si>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</si>
  <si>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</si>
  <si>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</si>
  <si>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</si>
  <si>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</si>
  <si>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</si>
  <si>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</si>
  <si>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</si>
  <si>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</si>
  <si>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</si>
  <si>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</si>
  <si>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</si>
  <si>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</si>
  <si>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</si>
  <si>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</si>
  <si>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</si>
  <si>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</si>
  <si>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</si>
  <si>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</si>
  <si>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</si>
  <si>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</si>
  <si>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</si>
  <si>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</si>
  <si>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</si>
  <si>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</si>
  <si>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</si>
  <si>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</si>
  <si>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</si>
  <si>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</si>
  <si>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</si>
  <si>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</si>
  <si>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</si>
  <si>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</si>
  <si>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</si>
  <si>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</si>
  <si>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</si>
  <si>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</si>
  <si>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</si>
  <si>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</si>
  <si>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</si>
  <si>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</si>
  <si>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</si>
  <si>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</si>
  <si>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</si>
  <si>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</si>
  <si>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</si>
  <si>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</si>
  <si>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</si>
  <si>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</si>
  <si>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</si>
  <si>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</si>
  <si>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</si>
  <si>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</si>
  <si>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</si>
  <si>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</si>
  <si>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</si>
  <si>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</si>
  <si>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</si>
  <si>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</si>
  <si>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</si>
  <si>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</si>
  <si>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</si>
  <si>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</si>
  <si>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</si>
  <si>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</si>
  <si>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</si>
  <si>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</si>
  <si>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</si>
  <si>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</si>
  <si>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</si>
  <si>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</si>
  <si>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</si>
  <si>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</si>
  <si>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</si>
  <si>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</si>
  <si>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</si>
  <si>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</si>
  <si>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</si>
  <si>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</si>
  <si>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</si>
  <si>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</si>
  <si>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</si>
  <si>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</si>
  <si>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</si>
  <si>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</si>
  <si>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</si>
  <si>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</si>
  <si>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</si>
  <si>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</si>
  <si>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</si>
  <si>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</si>
  <si>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</si>
  <si>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</si>
  <si>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</si>
  <si>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</si>
  <si>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</si>
  <si>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</si>
  <si>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</si>
  <si>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</si>
  <si>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</si>
  <si>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</si>
  <si>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</si>
  <si>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</si>
  <si>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</si>
  <si>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</si>
  <si>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</si>
  <si>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</si>
  <si>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</si>
  <si>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</si>
  <si>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</si>
  <si>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</si>
  <si>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</si>
  <si>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</si>
  <si>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</si>
  <si>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</si>
  <si>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</si>
  <si>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</si>
  <si>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</si>
  <si>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</si>
  <si>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</si>
  <si>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</si>
  <si>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</si>
  <si>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</si>
  <si>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</si>
  <si>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</si>
  <si>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</si>
  <si>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</si>
  <si>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</si>
  <si>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</si>
  <si>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</si>
  <si>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</si>
  <si>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</si>
  <si>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</si>
  <si>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</si>
  <si>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</si>
  <si>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</si>
  <si>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</si>
  <si>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</si>
  <si>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</si>
  <si>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</si>
  <si>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</si>
  <si>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</si>
  <si>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</si>
  <si>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</si>
  <si>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</si>
  <si>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</si>
  <si>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</si>
  <si>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</si>
  <si>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</si>
  <si>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</si>
  <si>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</si>
  <si>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</si>
  <si>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</si>
  <si>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</si>
  <si>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</si>
  <si>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</si>
  <si>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</si>
  <si>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</si>
  <si>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</si>
  <si>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</si>
  <si>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</si>
  <si>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</si>
  <si>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</si>
  <si>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</si>
  <si>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</si>
  <si>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</si>
  <si>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</si>
  <si>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</si>
  <si>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</si>
  <si>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</si>
  <si>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</si>
  <si>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</si>
  <si>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</si>
  <si>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</si>
  <si>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</si>
  <si>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</si>
  <si>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</si>
  <si>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</si>
  <si>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</si>
  <si>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</si>
  <si>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</si>
  <si>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</si>
  <si>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</si>
  <si>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</si>
  <si>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</si>
  <si>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</si>
  <si>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</si>
  <si>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</si>
  <si>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</si>
  <si>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</si>
  <si>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</si>
  <si>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</si>
  <si>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</si>
  <si>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</si>
  <si>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</si>
  <si>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</si>
  <si>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</si>
  <si>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</si>
  <si>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</si>
  <si>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</si>
  <si>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</si>
  <si>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</si>
  <si>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</si>
  <si>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</si>
  <si>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</si>
  <si>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</si>
  <si>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</si>
  <si>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</si>
  <si>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</si>
  <si>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</si>
  <si>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</si>
  <si>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</si>
  <si>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</si>
  <si>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</si>
  <si>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</si>
  <si>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</si>
  <si>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</si>
  <si>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</si>
  <si>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</si>
  <si>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</si>
  <si>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</si>
  <si>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</si>
  <si>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</si>
  <si>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</si>
  <si>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</si>
  <si>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</si>
  <si>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</si>
  <si>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</si>
  <si>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</si>
  <si>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</si>
  <si>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</si>
  <si>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</si>
  <si>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</si>
  <si>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</si>
  <si>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</si>
  <si>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</si>
  <si>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</si>
  <si>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</si>
  <si>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</si>
  <si>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</si>
  <si>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</si>
  <si>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</si>
  <si>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</si>
  <si>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</si>
  <si>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</si>
  <si>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</si>
  <si>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</si>
  <si>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</si>
  <si>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</si>
  <si>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</si>
  <si>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</si>
  <si>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</si>
  <si>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</si>
  <si>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</si>
  <si>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</si>
  <si>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</si>
  <si>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</si>
  <si>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</si>
  <si>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</si>
  <si>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</si>
  <si>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</si>
  <si>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</si>
  <si>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</si>
  <si>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</si>
  <si>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</si>
  <si>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</si>
  <si>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</si>
  <si>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</si>
  <si>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</si>
  <si>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</si>
  <si>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</si>
  <si>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</si>
  <si>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</si>
  <si>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</si>
  <si>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</si>
  <si>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</si>
  <si>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</si>
  <si>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</si>
  <si>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</si>
  <si>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</si>
  <si>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</si>
  <si>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</si>
  <si>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</si>
  <si>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</si>
  <si>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</si>
  <si>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</si>
  <si>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</si>
  <si>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</si>
  <si>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</si>
  <si>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</si>
  <si>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</si>
  <si>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</si>
  <si>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</si>
  <si>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</si>
  <si>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</si>
  <si>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</si>
  <si>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</si>
  <si>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</si>
  <si>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</si>
  <si>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</si>
  <si>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</si>
  <si>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</si>
  <si>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</si>
  <si>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</si>
  <si>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</si>
  <si>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</si>
  <si>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</si>
  <si>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</si>
  <si>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</si>
  <si>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</si>
  <si>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</si>
  <si>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</si>
  <si>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</si>
  <si>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</si>
  <si>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</si>
  <si>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</si>
  <si>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</si>
  <si>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</si>
  <si>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</si>
  <si>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</si>
  <si>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</si>
  <si>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</si>
  <si>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</si>
  <si>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</si>
  <si>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</si>
  <si>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</si>
  <si>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</si>
  <si>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</si>
  <si>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</si>
  <si>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</si>
  <si>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</si>
  <si>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</si>
  <si>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</si>
  <si>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</si>
  <si>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</si>
  <si>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</si>
  <si>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</si>
  <si>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</si>
  <si>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</si>
  <si>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</si>
  <si>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</si>
  <si>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</si>
  <si>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</si>
  <si>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</si>
  <si>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</si>
  <si>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</si>
  <si>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</si>
  <si>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</si>
  <si>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</si>
  <si>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</si>
  <si>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</si>
  <si>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</si>
  <si>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</si>
  <si>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</si>
  <si>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</si>
  <si>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</si>
  <si>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</si>
  <si>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</si>
  <si>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</si>
  <si>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</si>
  <si>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</si>
  <si>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</si>
  <si>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</si>
  <si>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</si>
  <si>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</si>
  <si>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</si>
  <si>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</si>
  <si>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</si>
  <si>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</si>
  <si>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</si>
  <si>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</si>
  <si>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</si>
  <si>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</si>
  <si>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</si>
  <si>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</si>
  <si>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</si>
  <si>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</si>
  <si>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</si>
  <si>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</si>
  <si>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</si>
  <si>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</si>
  <si>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</si>
  <si>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</si>
  <si>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</si>
  <si>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</si>
  <si>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</si>
  <si>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</si>
  <si>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</si>
  <si>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</si>
  <si>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</si>
  <si>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</si>
  <si>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</si>
  <si>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</si>
  <si>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</si>
  <si>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</si>
  <si>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</si>
  <si>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</si>
  <si>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</si>
  <si>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</si>
  <si>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</si>
  <si>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</si>
  <si>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</si>
  <si>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</si>
  <si>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</si>
  <si>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</si>
  <si>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</si>
  <si>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</si>
  <si>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</si>
  <si>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</si>
  <si>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</si>
  <si>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</si>
  <si>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</si>
  <si>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</si>
  <si>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</si>
  <si>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</si>
  <si>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</si>
  <si>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</si>
  <si>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</si>
  <si>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</si>
  <si>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</si>
  <si>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</si>
  <si>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</si>
  <si>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</si>
  <si>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</si>
  <si>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</si>
  <si>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</si>
  <si>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</si>
  <si>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</si>
  <si>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</si>
  <si>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</si>
  <si>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</si>
  <si>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</si>
  <si>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</si>
  <si>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</si>
  <si>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</si>
  <si>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</si>
  <si>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</si>
  <si>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</si>
  <si>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</si>
  <si>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</si>
  <si>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</si>
  <si>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</si>
  <si>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</si>
  <si>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</si>
  <si>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</si>
  <si>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</si>
  <si>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</si>
  <si>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</si>
  <si>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</si>
  <si>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</si>
  <si>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</si>
  <si>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</si>
  <si>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</si>
  <si>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</si>
  <si>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</si>
  <si>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</si>
  <si>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</si>
  <si>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</si>
  <si>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</si>
  <si>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</si>
  <si>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</si>
  <si>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</si>
  <si>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</si>
  <si>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</si>
  <si>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</si>
  <si>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</si>
  <si>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</si>
  <si>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</si>
  <si>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</si>
  <si>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</si>
  <si>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</si>
  <si>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</si>
  <si>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</si>
  <si>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</si>
  <si>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</si>
  <si>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</si>
  <si>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</si>
  <si>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</si>
  <si>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</si>
  <si>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</si>
  <si>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</si>
  <si>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</si>
  <si>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</si>
  <si>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</si>
  <si>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</si>
  <si>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</si>
  <si>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</si>
  <si>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</si>
  <si>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</si>
  <si>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</si>
  <si>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</si>
  <si>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</si>
  <si>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</si>
  <si>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</si>
  <si>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</si>
  <si>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</si>
  <si>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</si>
  <si>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</si>
  <si>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</si>
  <si>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</si>
  <si>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</si>
  <si>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</si>
  <si>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</si>
  <si>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</si>
  <si>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</si>
  <si>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</si>
  <si>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</si>
  <si>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</si>
  <si>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</si>
  <si>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</si>
  <si>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</si>
  <si>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</si>
  <si>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</si>
  <si>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</si>
  <si>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</si>
  <si>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</si>
  <si>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</si>
  <si>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</si>
  <si>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</si>
  <si>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</si>
  <si>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</si>
  <si>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</si>
  <si>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</si>
  <si>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</si>
  <si>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</si>
  <si>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</si>
  <si>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</si>
  <si>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</si>
  <si>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</si>
  <si>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</si>
  <si>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</si>
  <si>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</si>
  <si>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</si>
  <si>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</si>
  <si>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</si>
  <si>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</si>
  <si>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</si>
  <si>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</si>
  <si>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</si>
  <si>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</si>
  <si>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</si>
  <si>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</si>
  <si>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</si>
  <si>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</si>
  <si>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</si>
  <si>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</si>
  <si>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</si>
  <si>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</si>
  <si>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</si>
  <si>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</si>
  <si>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</si>
  <si>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</si>
  <si>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</si>
  <si>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</si>
  <si>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</si>
  <si>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</si>
  <si>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</si>
  <si>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</si>
  <si>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</si>
  <si>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</si>
  <si>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</si>
  <si>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</si>
  <si>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</si>
  <si>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</si>
  <si>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</si>
  <si>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</si>
  <si>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</si>
  <si>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</si>
  <si>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</si>
  <si>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</si>
  <si>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</si>
  <si>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</si>
  <si>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</si>
  <si>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</si>
  <si>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</si>
  <si>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</si>
  <si>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</si>
  <si>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</si>
  <si>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</si>
  <si>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</si>
  <si>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</si>
  <si>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</si>
  <si>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</si>
  <si>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</si>
  <si>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</si>
  <si>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</si>
  <si>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</si>
  <si>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</si>
  <si>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</si>
  <si>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</si>
  <si>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</si>
  <si>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</si>
  <si>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</si>
  <si>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</si>
  <si>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</si>
  <si>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</si>
  <si>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</si>
  <si>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</si>
  <si>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</si>
  <si>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</si>
  <si>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</si>
  <si>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</si>
  <si>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</si>
  <si>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</si>
  <si>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</si>
  <si>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</si>
  <si>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</si>
  <si>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</si>
  <si>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</si>
  <si>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</si>
  <si>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</si>
  <si>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</si>
  <si>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</si>
  <si>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</si>
  <si>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</si>
  <si>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</si>
  <si>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</si>
  <si>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</si>
  <si>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</si>
  <si>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</si>
  <si>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</si>
  <si>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</si>
  <si>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</si>
  <si>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</si>
  <si>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</si>
  <si>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</si>
  <si>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</si>
  <si>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</si>
  <si>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</si>
  <si>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</si>
  <si>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</si>
  <si>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</si>
  <si>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</si>
  <si>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</si>
  <si>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</si>
  <si>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</si>
  <si>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</si>
  <si>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</si>
  <si>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</si>
  <si>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</si>
  <si>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</si>
  <si>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</si>
  <si>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</si>
  <si>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</si>
  <si>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</si>
  <si>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</si>
  <si>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</si>
  <si>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</si>
  <si>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</si>
  <si>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</si>
  <si>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</si>
  <si>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</si>
  <si>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</si>
  <si>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</si>
  <si>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</si>
  <si>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</si>
  <si>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</si>
  <si>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</si>
  <si>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</si>
  <si>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</si>
  <si>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</si>
  <si>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</si>
  <si>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</si>
  <si>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</si>
  <si>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</si>
  <si>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</si>
  <si>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</si>
  <si>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</si>
  <si>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</si>
  <si>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</si>
  <si>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</si>
  <si>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</si>
  <si>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</si>
  <si>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</si>
  <si>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</si>
  <si>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</si>
  <si>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</si>
  <si>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</si>
  <si>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</si>
  <si>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</si>
  <si>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</si>
  <si>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</si>
  <si>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</si>
  <si>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</si>
  <si>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</si>
  <si>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</si>
  <si>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</si>
  <si>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</si>
  <si>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</si>
  <si>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</si>
  <si>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</si>
  <si>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</si>
  <si>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</si>
  <si>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</si>
  <si>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</si>
  <si>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</si>
  <si>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</si>
  <si>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</si>
  <si>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</si>
  <si>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</si>
  <si>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</si>
  <si>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</si>
  <si>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</si>
  <si>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</si>
  <si>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</si>
  <si>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</si>
  <si>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</si>
  <si>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</si>
  <si>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</si>
  <si>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</si>
  <si>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</si>
  <si>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</si>
  <si>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</si>
  <si>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</si>
  <si>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</si>
  <si>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</si>
  <si>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</si>
  <si>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</si>
  <si>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</si>
  <si>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</si>
  <si>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</si>
  <si>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</si>
  <si>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</si>
  <si>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</si>
  <si>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</si>
  <si>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</si>
  <si>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</si>
  <si>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</si>
  <si>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</si>
  <si>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</si>
  <si>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</si>
  <si>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</si>
  <si>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</si>
  <si>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</si>
  <si>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</si>
  <si>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</si>
  <si>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</si>
  <si>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</si>
  <si>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</si>
  <si>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</si>
  <si>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</si>
  <si>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</si>
  <si>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</si>
  <si>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</si>
  <si>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</si>
  <si>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</si>
  <si>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</si>
  <si>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</si>
  <si>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</si>
  <si>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</si>
  <si>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</si>
  <si>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</si>
  <si>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</si>
  <si>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</si>
  <si>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</si>
  <si>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</si>
  <si>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</si>
  <si>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</si>
  <si>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</si>
  <si>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</si>
  <si>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</si>
  <si>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</si>
  <si>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</si>
  <si>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</si>
  <si>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</si>
  <si>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</si>
  <si>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</si>
  <si>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</si>
  <si>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</si>
  <si>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</si>
  <si>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</si>
  <si>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</si>
  <si>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</si>
  <si>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</si>
  <si>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</si>
  <si>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</si>
  <si>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</si>
  <si>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</si>
  <si>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</si>
  <si>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</si>
  <si>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</si>
  <si>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</si>
  <si>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</si>
  <si>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</si>
  <si>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</si>
  <si>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</si>
  <si>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</si>
  <si>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</si>
  <si>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</si>
  <si>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</si>
  <si>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</si>
  <si>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</si>
  <si>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</si>
  <si>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</si>
  <si>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</si>
  <si>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</si>
  <si>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</si>
  <si>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</si>
  <si>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</si>
  <si>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</si>
  <si>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</si>
  <si>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</si>
  <si>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</si>
  <si>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</si>
  <si>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</si>
  <si>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</si>
  <si>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</si>
  <si>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</si>
  <si>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</si>
  <si>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</si>
  <si>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</si>
  <si>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</si>
  <si>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</si>
  <si>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</si>
  <si>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</si>
  <si>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</si>
  <si>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</si>
  <si>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</si>
  <si>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</si>
  <si>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</si>
  <si>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</si>
  <si>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</si>
  <si>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</si>
  <si>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</si>
  <si>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</si>
  <si>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</si>
  <si>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</si>
  <si>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</si>
  <si>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</si>
  <si>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</si>
  <si>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</si>
  <si>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</si>
  <si>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</si>
  <si>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</si>
  <si>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</si>
  <si>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</si>
  <si>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</si>
  <si>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</si>
  <si>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</si>
  <si>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</si>
  <si>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</si>
  <si>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</si>
  <si>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</si>
  <si>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</si>
  <si>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</si>
  <si>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</si>
  <si>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</si>
  <si>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</si>
  <si>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</si>
  <si>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</si>
  <si>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</si>
  <si>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</si>
  <si>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</si>
  <si>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</si>
  <si>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</si>
  <si>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</si>
  <si>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</si>
  <si>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</si>
  <si>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</si>
  <si>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</si>
  <si>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</si>
  <si>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</si>
  <si>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</si>
  <si>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</si>
  <si>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</si>
  <si>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</si>
  <si>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</si>
  <si>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</si>
  <si>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</si>
  <si>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</si>
  <si>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</si>
  <si>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</si>
  <si>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</si>
  <si>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</si>
  <si>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</si>
  <si>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</si>
  <si>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</si>
  <si>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</si>
  <si>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</si>
  <si>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</si>
  <si>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</si>
  <si>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</si>
  <si>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</si>
  <si>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</si>
  <si>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</si>
  <si>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</si>
  <si>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</si>
  <si>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</si>
  <si>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</si>
  <si>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</si>
  <si>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</si>
  <si>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</si>
  <si>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</si>
  <si>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</si>
  <si>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</si>
  <si>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</si>
  <si>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</si>
  <si>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</si>
  <si>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</si>
  <si>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</si>
  <si>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</si>
  <si>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</si>
  <si>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</si>
  <si>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</si>
  <si>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</si>
  <si>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</si>
  <si>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</si>
  <si>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</si>
  <si>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</si>
  <si>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</si>
  <si>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</si>
  <si>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</si>
  <si>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</si>
  <si>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</si>
  <si>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</si>
  <si>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</si>
  <si>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</si>
  <si>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</si>
  <si>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</si>
  <si>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</si>
  <si>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</si>
  <si>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</si>
  <si>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</si>
  <si>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</si>
  <si>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</si>
  <si>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</si>
  <si>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</si>
  <si>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</si>
  <si>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</si>
  <si>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</si>
  <si>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</si>
  <si>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</si>
  <si>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</si>
  <si>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</si>
  <si>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</si>
  <si>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</si>
  <si>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</si>
  <si>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</si>
  <si>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</si>
  <si>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</si>
  <si>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</si>
  <si>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</si>
  <si>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</si>
  <si>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</si>
  <si>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</si>
  <si>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</si>
  <si>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</si>
  <si>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</si>
  <si>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</si>
  <si>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</si>
  <si>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</si>
  <si>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</si>
  <si>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</si>
  <si>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</si>
  <si>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</si>
  <si>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</si>
  <si>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</si>
  <si>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</si>
  <si>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</si>
  <si>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</si>
  <si>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</si>
  <si>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</si>
  <si>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</si>
  <si>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</si>
  <si>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</si>
  <si>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</si>
  <si>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</si>
  <si>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</si>
  <si>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</si>
  <si>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</si>
  <si>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</si>
  <si>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</si>
  <si>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</si>
  <si>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</si>
  <si>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</si>
  <si>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</si>
  <si>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</si>
  <si>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</si>
  <si>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</si>
  <si>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</si>
  <si>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</si>
  <si>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</si>
  <si>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</si>
  <si>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</si>
  <si>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</si>
  <si>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</si>
  <si>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</si>
  <si>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</si>
  <si>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</si>
  <si>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</si>
  <si>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</si>
  <si>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</si>
  <si>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</si>
  <si>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</si>
  <si>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</si>
  <si>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</si>
  <si>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</si>
  <si>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</si>
  <si>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</si>
  <si>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</si>
  <si>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</si>
  <si>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</si>
  <si>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</si>
  <si>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</si>
  <si>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</si>
  <si>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</si>
  <si>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</si>
  <si>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</si>
  <si>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</si>
  <si>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</si>
  <si>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</si>
  <si>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</si>
  <si>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</si>
  <si>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</si>
  <si>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</si>
  <si>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</si>
  <si>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</si>
  <si>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</si>
  <si>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</si>
  <si>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</si>
  <si>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</si>
  <si>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</si>
  <si>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</si>
  <si>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</si>
  <si>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</si>
  <si>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</si>
  <si>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</si>
  <si>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</si>
  <si>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</si>
  <si>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</si>
  <si>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</si>
  <si>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</si>
  <si>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</si>
  <si>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</si>
  <si>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</si>
  <si>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</si>
  <si>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</si>
  <si>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</si>
  <si>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</si>
  <si>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</si>
  <si>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</si>
  <si>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</si>
  <si>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</si>
  <si>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</si>
  <si>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</si>
  <si>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</si>
  <si>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</si>
  <si>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</si>
  <si>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</si>
  <si>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</si>
  <si>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</si>
  <si>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</si>
  <si>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</si>
  <si>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</si>
  <si>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</si>
  <si>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</si>
  <si>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</si>
  <si>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</si>
  <si>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</si>
  <si>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</si>
  <si>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</si>
  <si>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</si>
  <si>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</si>
  <si>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</si>
  <si>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</si>
  <si>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</si>
  <si>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</si>
  <si>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</si>
  <si>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</si>
  <si>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</si>
  <si>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</si>
  <si>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</si>
  <si>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</si>
  <si>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</si>
  <si>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</si>
  <si>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</si>
  <si>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</si>
  <si>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</si>
  <si>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</si>
  <si>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</si>
  <si>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</si>
  <si>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</si>
  <si>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</si>
  <si>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</si>
  <si>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</si>
  <si>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</si>
  <si>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</si>
  <si>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</si>
  <si>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</si>
  <si>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</si>
  <si>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</si>
  <si>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</si>
  <si>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</si>
  <si>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</si>
  <si>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</si>
  <si>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</si>
  <si>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</si>
  <si>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</si>
  <si>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</si>
  <si>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</si>
  <si>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</si>
  <si>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</si>
  <si>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</si>
  <si>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</si>
  <si>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</si>
  <si>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</si>
  <si>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</si>
  <si>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</si>
  <si>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</si>
  <si>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</si>
  <si>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</si>
  <si>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</si>
  <si>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</si>
  <si>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</si>
  <si>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</si>
  <si>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</si>
  <si>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</si>
  <si>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</si>
  <si>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</si>
  <si>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</si>
  <si>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</si>
  <si>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</si>
  <si>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</si>
  <si>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</si>
  <si>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</si>
  <si>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</si>
  <si>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</si>
  <si>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</si>
  <si>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</si>
  <si>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</si>
  <si>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</si>
  <si>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</si>
  <si>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</si>
  <si>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</si>
  <si>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</si>
  <si>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</si>
  <si>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</si>
  <si>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</si>
  <si>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</si>
  <si>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</si>
  <si>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</si>
  <si>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</si>
  <si>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</si>
  <si>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</si>
  <si>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</si>
  <si>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</si>
  <si>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</si>
  <si>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</si>
  <si>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</si>
  <si>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</si>
  <si>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</si>
  <si>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</si>
  <si>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</si>
  <si>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</si>
  <si>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</si>
  <si>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</si>
  <si>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</si>
  <si>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</si>
  <si>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</si>
  <si>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</si>
  <si>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</si>
  <si>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</si>
  <si>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</si>
  <si>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</si>
  <si>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</si>
  <si>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</si>
  <si>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</si>
  <si>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</si>
  <si>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</si>
  <si>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</si>
  <si>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</si>
  <si>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</si>
  <si>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</si>
  <si>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</si>
  <si>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</si>
  <si>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</si>
  <si>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</si>
  <si>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</si>
  <si>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</si>
  <si>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</si>
  <si>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</si>
  <si>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</si>
  <si>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</si>
  <si>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</si>
  <si>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</si>
  <si>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</si>
  <si>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</si>
  <si>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</si>
  <si>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</si>
  <si>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</si>
  <si>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</si>
  <si>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</si>
  <si>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</si>
  <si>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</si>
  <si>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</si>
  <si>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</si>
  <si>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</si>
  <si>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</si>
  <si>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</si>
  <si>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</si>
  <si>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</si>
  <si>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</si>
  <si>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</si>
  <si>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</si>
  <si>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</si>
  <si>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</si>
  <si>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</si>
  <si>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</si>
  <si>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</si>
  <si>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</si>
  <si>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</si>
  <si>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</si>
  <si>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</si>
  <si>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</si>
  <si>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</si>
  <si>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</si>
  <si>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</si>
  <si>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</si>
  <si>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</si>
  <si>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</si>
  <si>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</si>
  <si>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</si>
  <si>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</si>
  <si>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</si>
  <si>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</si>
  <si>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</si>
  <si>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</si>
  <si>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</si>
  <si>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</si>
  <si>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</si>
  <si>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</si>
  <si>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</si>
  <si>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</si>
  <si>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</si>
  <si>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</si>
  <si>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</si>
  <si>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</si>
  <si>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</si>
  <si>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</si>
  <si>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</si>
  <si>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</si>
  <si>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</si>
  <si>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</si>
  <si>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</si>
  <si>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</si>
  <si>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</si>
  <si>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</si>
  <si>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</si>
  <si>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</si>
  <si>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</si>
  <si>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</si>
  <si>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</si>
  <si>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</si>
  <si>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</si>
  <si>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</si>
  <si>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</si>
  <si>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</si>
  <si>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</si>
  <si>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</si>
  <si>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</si>
  <si>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</si>
  <si>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</si>
  <si>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</si>
  <si>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</si>
  <si>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</si>
  <si>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</si>
  <si>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</si>
  <si>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</si>
  <si>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</si>
  <si>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</si>
  <si>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</si>
  <si>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</si>
  <si>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</si>
  <si>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</si>
  <si>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</si>
  <si>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</si>
  <si>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</si>
  <si>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</si>
  <si>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</si>
  <si>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</si>
  <si>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</si>
  <si>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</si>
  <si>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</si>
  <si>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</si>
  <si>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</si>
  <si>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</si>
  <si>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</si>
  <si>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</si>
  <si>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</si>
  <si>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</si>
  <si>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</si>
  <si>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</si>
  <si>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</si>
  <si>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</si>
  <si>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</si>
  <si>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</si>
  <si>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</si>
  <si>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</si>
  <si>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</si>
  <si>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</si>
  <si>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</si>
  <si>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</si>
  <si>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</si>
  <si>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</si>
  <si>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</si>
  <si>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</si>
  <si>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</si>
  <si>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</si>
  <si>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</si>
  <si>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</si>
  <si>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</si>
  <si>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</si>
  <si>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</si>
  <si>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</si>
  <si>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</si>
  <si>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</si>
  <si>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</si>
  <si>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</si>
  <si>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</si>
  <si>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</si>
  <si>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</si>
  <si>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</si>
  <si>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</si>
  <si>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</si>
  <si>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</si>
  <si>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</si>
  <si>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</si>
  <si>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</si>
  <si>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</si>
  <si>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</si>
  <si>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</si>
  <si>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</si>
  <si>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</si>
  <si>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</si>
  <si>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</si>
  <si>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</si>
  <si>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</si>
  <si>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</si>
  <si>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</si>
  <si>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</si>
  <si>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</si>
  <si>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</si>
  <si>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</si>
  <si>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</si>
  <si>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</si>
  <si>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</si>
  <si>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</si>
  <si>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</si>
  <si>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</si>
  <si>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</si>
  <si>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</si>
  <si>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</si>
  <si>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</si>
  <si>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</si>
  <si>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</si>
  <si>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</si>
  <si>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</si>
  <si>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</si>
  <si>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</si>
  <si>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</si>
  <si>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</si>
  <si>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</si>
  <si>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</si>
  <si>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</si>
  <si>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</si>
  <si>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</si>
  <si>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</si>
  <si>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</si>
  <si>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</si>
  <si>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</si>
  <si>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</si>
  <si>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</si>
  <si>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</si>
  <si>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</si>
  <si>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</si>
  <si>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</si>
  <si>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</si>
  <si>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</si>
  <si>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</si>
  <si>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</si>
  <si>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</si>
  <si>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</si>
  <si>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</si>
  <si>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</si>
  <si>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</si>
  <si>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</si>
  <si>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</si>
  <si>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</si>
  <si>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</si>
  <si>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</si>
  <si>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</si>
  <si>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</si>
  <si>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</si>
  <si>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</si>
  <si>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</si>
  <si>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</si>
  <si>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</si>
  <si>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</si>
  <si>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</si>
  <si>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</si>
  <si>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</si>
  <si>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</si>
  <si>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</si>
  <si>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</si>
  <si>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</si>
  <si>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</si>
  <si>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</si>
  <si>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</si>
  <si>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</si>
  <si>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</si>
  <si>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</si>
  <si>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</si>
  <si>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</si>
  <si>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</si>
  <si>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</si>
  <si>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</si>
  <si>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</si>
  <si>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</si>
  <si>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</si>
  <si>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</si>
  <si>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</si>
  <si>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</si>
  <si>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</si>
  <si>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</si>
  <si>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</si>
  <si>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</si>
  <si>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</si>
  <si>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</si>
  <si>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</si>
  <si>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</si>
  <si>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</si>
  <si>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</si>
  <si>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</si>
  <si>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</si>
  <si>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</si>
  <si>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</si>
  <si>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</si>
  <si>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</si>
  <si>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</si>
  <si>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</si>
  <si>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</si>
  <si>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</si>
  <si>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</si>
  <si>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</si>
  <si>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</si>
  <si>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</si>
  <si>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</si>
  <si>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</si>
  <si>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</si>
  <si>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</si>
  <si>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</si>
  <si>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</si>
  <si>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</si>
  <si>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</si>
  <si>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</si>
  <si>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</si>
  <si>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</si>
  <si>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</si>
  <si>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</si>
  <si>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</si>
  <si>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</si>
  <si>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</si>
  <si>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</si>
  <si>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</si>
  <si>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</si>
  <si>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</si>
  <si>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</si>
  <si>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</si>
  <si>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</si>
  <si>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</si>
  <si>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</si>
  <si>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</si>
  <si>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</si>
  <si>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</si>
  <si>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</si>
  <si>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</si>
  <si>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</si>
  <si>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</si>
  <si>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</si>
  <si>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</si>
  <si>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</si>
  <si>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</si>
  <si>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</si>
  <si>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</si>
  <si>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</si>
  <si>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</si>
  <si>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</si>
  <si>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</si>
  <si>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</si>
  <si>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</si>
  <si>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</si>
  <si>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</si>
  <si>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</si>
  <si>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</si>
  <si>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</si>
  <si>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</si>
  <si>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</si>
  <si>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</si>
  <si>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</si>
  <si>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</si>
  <si>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</si>
  <si>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</si>
  <si>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</si>
  <si>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</si>
  <si>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</si>
  <si>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</si>
  <si>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</si>
  <si>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</si>
  <si>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</si>
  <si>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</si>
  <si>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</si>
  <si>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</si>
  <si>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</si>
  <si>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</si>
  <si>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</si>
  <si>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</si>
  <si>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</si>
  <si>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</si>
  <si>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</si>
  <si>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</si>
  <si>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</si>
  <si>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</si>
  <si>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</si>
  <si>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</si>
  <si>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</si>
  <si>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</si>
  <si>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</si>
  <si>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</si>
  <si>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</si>
  <si>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</si>
  <si>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</si>
  <si>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</si>
  <si>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</si>
  <si>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</si>
  <si>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</si>
  <si>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</si>
  <si>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</si>
  <si>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</si>
  <si>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</si>
  <si>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</si>
  <si>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</si>
  <si>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</si>
  <si>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</si>
  <si>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</si>
  <si>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</si>
  <si>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</si>
  <si>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</si>
  <si>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</si>
  <si>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</si>
  <si>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</si>
  <si>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</si>
  <si>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</si>
  <si>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</si>
  <si>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</si>
  <si>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</si>
  <si>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</si>
  <si>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</si>
  <si>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</si>
  <si>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</si>
  <si>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</si>
  <si>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</si>
  <si>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</si>
  <si>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</si>
  <si>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</si>
  <si>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</si>
  <si>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</si>
  <si>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</si>
  <si>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</si>
  <si>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</si>
  <si>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</si>
  <si>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</si>
  <si>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</si>
  <si>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</si>
  <si>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</si>
  <si>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</si>
  <si>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</si>
  <si>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</si>
  <si>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</si>
  <si>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</si>
  <si>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</si>
  <si>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</si>
  <si>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</si>
  <si>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</si>
  <si>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</si>
  <si>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</si>
  <si>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</si>
  <si>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</si>
  <si>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</si>
  <si>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</si>
  <si>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</si>
  <si>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</si>
  <si>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</si>
  <si>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</si>
  <si>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</si>
  <si>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</si>
  <si>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</si>
  <si>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</si>
  <si>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</si>
  <si>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</si>
  <si>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</si>
  <si>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</si>
  <si>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</si>
  <si>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</si>
  <si>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</si>
  <si>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</si>
  <si>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</si>
  <si>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</si>
  <si>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</si>
  <si>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</si>
  <si>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</si>
  <si>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</si>
  <si>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</si>
  <si>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</si>
  <si>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</si>
  <si>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</si>
  <si>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</si>
  <si>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</si>
  <si>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</si>
  <si>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</si>
  <si>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</si>
  <si>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</si>
  <si>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</si>
  <si>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</si>
  <si>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</si>
  <si>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</si>
  <si>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</si>
  <si>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</si>
  <si>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</si>
  <si>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</si>
  <si>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</si>
  <si>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</si>
  <si>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</si>
  <si>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</si>
  <si>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</si>
  <si>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</si>
  <si>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</si>
  <si>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</si>
  <si>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</si>
  <si>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</si>
  <si>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</si>
  <si>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</si>
  <si>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</si>
  <si>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</si>
  <si>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</si>
  <si>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</si>
  <si>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</si>
  <si>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</si>
  <si>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</si>
  <si>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</si>
  <si>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</si>
  <si>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</si>
  <si>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</si>
  <si>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</si>
  <si>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</si>
  <si>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</si>
  <si>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</si>
  <si>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</si>
  <si>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</si>
  <si>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</si>
  <si>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</si>
  <si>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</si>
  <si>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</si>
  <si>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</si>
  <si>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</si>
  <si>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</si>
  <si>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</si>
  <si>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</si>
  <si>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</si>
  <si>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</si>
  <si>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</si>
  <si>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</si>
  <si>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</si>
  <si>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</si>
  <si>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</si>
  <si>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</si>
  <si>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</si>
  <si>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</si>
  <si>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</si>
  <si>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</si>
  <si>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</si>
  <si>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</si>
  <si>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</si>
  <si>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</si>
  <si>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</si>
  <si>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</si>
  <si>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</si>
  <si>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</si>
  <si>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</si>
  <si>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</si>
  <si>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</si>
  <si>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</si>
  <si>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</si>
  <si>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</si>
  <si>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</si>
  <si>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</si>
  <si>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</si>
  <si>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</si>
  <si>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</si>
  <si>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</si>
  <si>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</si>
  <si>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</si>
  <si>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</si>
  <si>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</si>
  <si>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</si>
  <si>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</si>
  <si>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</si>
  <si>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</si>
  <si>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</si>
  <si>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</si>
  <si>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</si>
  <si>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</si>
  <si>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</si>
  <si>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</si>
  <si>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</si>
  <si>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</si>
  <si>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</si>
  <si>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</si>
  <si>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</si>
  <si>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</si>
  <si>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</si>
  <si>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</si>
  <si>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</si>
  <si>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</si>
  <si>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</si>
  <si>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</si>
  <si>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</si>
  <si>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</si>
  <si>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</si>
  <si>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</si>
  <si>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</si>
  <si>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</si>
  <si>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</si>
  <si>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</si>
  <si>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</si>
  <si>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</si>
  <si>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</si>
  <si>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</si>
  <si>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</si>
  <si>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</si>
  <si>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</si>
  <si>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</si>
  <si>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</si>
  <si>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</si>
  <si>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</si>
  <si>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</si>
  <si>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</si>
  <si>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</si>
  <si>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</si>
  <si>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</si>
  <si>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</si>
  <si>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</si>
  <si>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</si>
  <si>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</si>
  <si>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</si>
  <si>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</si>
  <si>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</si>
  <si>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</si>
  <si>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</si>
  <si>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</si>
  <si>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</si>
  <si>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</si>
  <si>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</si>
  <si>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</si>
  <si>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</si>
  <si>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</si>
  <si>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</si>
  <si>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</si>
  <si>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</si>
  <si>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</si>
  <si>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</si>
  <si>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</si>
  <si>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</si>
  <si>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</si>
  <si>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</si>
  <si>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</si>
  <si>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</si>
  <si>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</si>
  <si>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</si>
  <si>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</si>
  <si>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</si>
  <si>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</si>
  <si>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</si>
  <si>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</si>
  <si>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</si>
  <si>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</si>
  <si>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</si>
  <si>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</si>
  <si>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</si>
  <si>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</si>
  <si>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</si>
  <si>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</si>
  <si>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</si>
  <si>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</si>
  <si>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</si>
  <si>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</si>
  <si>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</si>
  <si>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</si>
  <si>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</si>
  <si>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</si>
  <si>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</si>
  <si>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</si>
  <si>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</si>
  <si>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</si>
  <si>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</si>
  <si>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</si>
  <si>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</si>
  <si>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</si>
  <si>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</si>
  <si>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</si>
  <si>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</si>
  <si>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</si>
  <si>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</si>
  <si>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</si>
  <si>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</si>
  <si>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</si>
  <si>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</si>
  <si>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</si>
  <si>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</si>
  <si>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</si>
  <si>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</si>
  <si>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</si>
  <si>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</si>
  <si>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</si>
  <si>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</si>
  <si>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</si>
  <si>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</si>
  <si>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</si>
  <si>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</si>
  <si>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</si>
  <si>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</si>
  <si>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</si>
  <si>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</si>
  <si>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</si>
  <si>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</si>
  <si>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</si>
  <si>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</si>
  <si>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</si>
  <si>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</si>
  <si>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</si>
  <si>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</si>
  <si>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</si>
  <si>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</si>
  <si>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</si>
  <si>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</si>
  <si>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</si>
  <si>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</si>
  <si>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</si>
  <si>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</si>
  <si>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</si>
  <si>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</si>
  <si>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</si>
  <si>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</si>
  <si>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</si>
  <si>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</si>
  <si>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</si>
  <si>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</si>
  <si>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</si>
  <si>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</si>
  <si>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</si>
  <si>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</si>
  <si>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</si>
  <si>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</si>
  <si>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</si>
  <si>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</si>
  <si>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</si>
  <si>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</si>
  <si>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</si>
  <si>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</si>
  <si>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</si>
  <si>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</si>
  <si>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</si>
  <si>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</si>
  <si>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</si>
  <si>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</si>
  <si>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</si>
  <si>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</si>
  <si>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</si>
  <si>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</si>
  <si>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</si>
  <si>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</si>
  <si>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</si>
  <si>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</si>
  <si>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</si>
  <si>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</si>
  <si>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</si>
  <si>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</si>
  <si>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</si>
  <si>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</si>
  <si>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</si>
  <si>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</si>
  <si>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</si>
  <si>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</si>
  <si>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</si>
  <si>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</si>
  <si>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</si>
  <si>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</si>
  <si>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</si>
  <si>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</si>
  <si>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</si>
  <si>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</si>
  <si>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</si>
  <si>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</si>
  <si>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</si>
  <si>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</si>
  <si>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</si>
  <si>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</si>
  <si>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</si>
  <si>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</si>
  <si>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</si>
  <si>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</si>
  <si>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</si>
  <si>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</si>
  <si>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</si>
  <si>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</si>
  <si>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</si>
  <si>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</si>
  <si>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</si>
  <si>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</si>
  <si>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</si>
  <si>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</si>
  <si>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</si>
  <si>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</si>
  <si>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</si>
  <si>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</si>
  <si>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</si>
  <si>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</si>
  <si>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</si>
  <si>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</si>
  <si>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</si>
  <si>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</si>
  <si>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</si>
  <si>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</si>
  <si>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</si>
  <si>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</si>
  <si>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</si>
  <si>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</si>
  <si>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</si>
  <si>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</si>
  <si>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</si>
  <si>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</si>
  <si>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</si>
  <si>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</si>
  <si>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</si>
  <si>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</si>
  <si>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</si>
  <si>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</si>
  <si>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</si>
  <si>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</si>
  <si>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</si>
  <si>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</si>
  <si>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</si>
  <si>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</si>
  <si>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</si>
  <si>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</si>
  <si>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</si>
  <si>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</si>
  <si>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</si>
  <si>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</si>
  <si>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</si>
  <si>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</si>
  <si>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</si>
  <si>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</si>
  <si>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</si>
  <si>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</si>
  <si>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</si>
  <si>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</si>
  <si>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</si>
  <si>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</si>
  <si>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</si>
  <si>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</si>
  <si>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</si>
  <si>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</si>
  <si>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</si>
  <si>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</si>
  <si>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</si>
  <si>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</si>
  <si>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</si>
  <si>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</si>
  <si>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</si>
  <si>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</si>
  <si>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</si>
  <si>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</si>
  <si>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</si>
  <si>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</si>
  <si>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</si>
  <si>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</si>
  <si>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</si>
  <si>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</si>
  <si>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</si>
  <si>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</si>
  <si>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</si>
  <si>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</si>
  <si>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</si>
  <si>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</si>
  <si>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</si>
  <si>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</si>
  <si>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</si>
  <si>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</si>
  <si>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</si>
  <si>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</si>
  <si>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</si>
  <si>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</si>
  <si>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</si>
  <si>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</si>
  <si>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</si>
  <si>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</si>
  <si>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</si>
  <si>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</si>
  <si>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</si>
  <si>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</si>
  <si>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</si>
  <si>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</si>
  <si>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</si>
  <si>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</si>
  <si>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</si>
  <si>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</si>
  <si>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</si>
  <si>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</si>
  <si>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</si>
  <si>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</si>
  <si>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</si>
  <si>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</si>
  <si>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</si>
  <si>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</si>
  <si>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</si>
  <si>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</si>
  <si>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</si>
  <si>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</si>
  <si>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</si>
  <si>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</si>
  <si>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</si>
  <si>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</si>
  <si>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</si>
  <si>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</si>
  <si>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</si>
  <si>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</si>
  <si>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</si>
  <si>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</si>
  <si>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</si>
  <si>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</si>
  <si>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</si>
  <si>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</si>
  <si>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</si>
  <si>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</si>
  <si>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</si>
  <si>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</si>
  <si>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</si>
  <si>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</si>
  <si>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</si>
  <si>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</si>
  <si>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</si>
  <si>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</si>
  <si>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</si>
  <si>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</si>
  <si>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</si>
  <si>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</si>
  <si>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</si>
  <si>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</si>
  <si>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</si>
  <si>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</si>
  <si>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</si>
  <si>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</si>
  <si>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</si>
  <si>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</si>
  <si>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</si>
  <si>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</si>
  <si>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</si>
  <si>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</si>
  <si>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</si>
  <si>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</si>
  <si>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</si>
  <si>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</si>
  <si>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</si>
  <si>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</si>
  <si>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</si>
  <si>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</si>
  <si>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</si>
  <si>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</si>
  <si>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</si>
  <si>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</si>
  <si>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</si>
  <si>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</si>
  <si>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</si>
  <si>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</si>
  <si>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</si>
  <si>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</si>
  <si>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</si>
  <si>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</si>
  <si>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</si>
  <si>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</si>
  <si>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</si>
  <si>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</si>
  <si>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</si>
  <si>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</si>
  <si>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</si>
  <si>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</si>
  <si>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</si>
  <si>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</si>
  <si>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</si>
  <si>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</si>
  <si>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</si>
  <si>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</si>
  <si>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</si>
  <si>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</si>
  <si>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</si>
  <si>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</si>
  <si>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</si>
  <si>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</si>
  <si>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</si>
  <si>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</si>
  <si>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</si>
  <si>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</si>
  <si>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</si>
  <si>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</si>
  <si>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</si>
  <si>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</si>
  <si>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</si>
  <si>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</si>
  <si>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</si>
  <si>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</si>
  <si>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</si>
  <si>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</si>
  <si>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</si>
  <si>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</si>
  <si>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</si>
  <si>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</si>
  <si>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</si>
  <si>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</si>
  <si>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</si>
  <si>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</si>
  <si>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</si>
  <si>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</si>
  <si>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</si>
  <si>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</si>
  <si>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</si>
  <si>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</si>
  <si>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</si>
  <si>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</si>
  <si>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</si>
  <si>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</si>
  <si>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</si>
  <si>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</si>
  <si>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</si>
  <si>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</si>
  <si>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</si>
  <si>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</si>
  <si>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</si>
  <si>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</si>
  <si>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</si>
  <si>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</si>
  <si>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</si>
  <si>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</si>
  <si>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</si>
  <si>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</si>
  <si>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</si>
  <si>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</si>
  <si>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</si>
  <si>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</si>
  <si>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</si>
  <si>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</si>
  <si>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</si>
  <si>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</si>
  <si>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</si>
  <si>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</si>
  <si>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</si>
  <si>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</si>
  <si>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</si>
  <si>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</si>
  <si>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</si>
  <si>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</si>
  <si>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</si>
  <si>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</si>
  <si>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</si>
  <si>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</si>
  <si>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</si>
  <si>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</si>
  <si>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</si>
  <si>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</si>
  <si>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</si>
  <si>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</si>
  <si>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</si>
  <si>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</si>
  <si>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</si>
  <si>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</si>
  <si>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</si>
  <si>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</si>
  <si>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</si>
  <si>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</si>
  <si>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</si>
  <si>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</si>
  <si>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</si>
  <si>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</si>
  <si>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</si>
  <si>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</si>
  <si>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</si>
  <si>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</si>
  <si>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</si>
  <si>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</si>
  <si>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</si>
  <si>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</si>
  <si>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</si>
  <si>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</si>
  <si>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</si>
  <si>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</si>
  <si>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</si>
  <si>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</si>
  <si>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</si>
  <si>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</si>
  <si>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</si>
  <si>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</si>
  <si>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</si>
  <si>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</si>
  <si>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</si>
  <si>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</si>
  <si>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</si>
  <si>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</si>
  <si>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</si>
  <si>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</si>
  <si>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</si>
  <si>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</si>
  <si>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</si>
  <si>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</si>
  <si>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</si>
  <si>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</si>
  <si>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</si>
  <si>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</si>
  <si>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</si>
  <si>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</si>
  <si>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</si>
  <si>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</si>
  <si>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</si>
  <si>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</si>
  <si>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</si>
  <si>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</si>
  <si>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</si>
  <si>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</si>
  <si>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</si>
  <si>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</si>
  <si>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</si>
  <si>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</si>
  <si>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</si>
  <si>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</si>
  <si>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</si>
  <si>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</si>
  <si>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</si>
  <si>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</si>
  <si>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</si>
  <si>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</si>
  <si>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</si>
  <si>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</si>
  <si>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</si>
  <si>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</si>
  <si>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</si>
  <si>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</si>
  <si>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</si>
  <si>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</si>
  <si>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</si>
  <si>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</si>
  <si>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</si>
  <si>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</si>
  <si>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</si>
  <si>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</si>
  <si>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</si>
  <si>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</si>
  <si>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</si>
  <si>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</si>
  <si>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</si>
  <si>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</si>
  <si>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</si>
  <si>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</si>
  <si>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</si>
  <si>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</si>
  <si>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</si>
  <si>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</si>
  <si>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</si>
  <si>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</si>
  <si>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</si>
  <si>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</si>
  <si>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</si>
  <si>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</si>
  <si>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</si>
  <si>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</si>
  <si>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</si>
  <si>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</si>
  <si>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</si>
  <si>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</si>
  <si>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</si>
  <si>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</si>
  <si>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</si>
  <si>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</si>
  <si>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</si>
  <si>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</si>
  <si>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</si>
  <si>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</si>
  <si>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</si>
  <si>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</si>
  <si>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</si>
  <si>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</si>
  <si>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</si>
  <si>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</si>
  <si>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</si>
  <si>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</si>
  <si>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</si>
  <si>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</si>
  <si>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</si>
  <si>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</si>
  <si>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</si>
  <si>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</si>
  <si>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</si>
  <si>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</si>
  <si>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</si>
  <si>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</si>
  <si>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</si>
  <si>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</si>
  <si>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</si>
  <si>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</si>
  <si>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</si>
  <si>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</si>
  <si>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</si>
  <si>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</si>
  <si>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</si>
  <si>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</si>
  <si>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</si>
  <si>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</si>
  <si>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</si>
  <si>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</si>
  <si>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</si>
  <si>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</si>
  <si>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</si>
  <si>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</si>
  <si>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</si>
  <si>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</si>
  <si>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</si>
  <si>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</si>
  <si>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</si>
  <si>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</si>
  <si>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</si>
  <si>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</si>
  <si>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</si>
  <si>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</si>
  <si>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</si>
  <si>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</si>
  <si>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</si>
  <si>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</si>
  <si>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</si>
  <si>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</si>
  <si>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</si>
  <si>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</si>
  <si>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</si>
  <si>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</si>
  <si>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</si>
  <si>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</si>
  <si>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</si>
  <si>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</si>
  <si>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</si>
  <si>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</si>
  <si>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</si>
  <si>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</si>
  <si>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</si>
  <si>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</si>
  <si>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</si>
  <si>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</si>
  <si>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</si>
  <si>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</si>
  <si>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</si>
  <si>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</si>
  <si>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</si>
  <si>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</si>
  <si>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</si>
  <si>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</si>
  <si>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</si>
  <si>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</si>
  <si>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</si>
  <si>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</si>
  <si>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</si>
  <si>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</si>
  <si>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</si>
  <si>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</si>
  <si>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</si>
  <si>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</si>
  <si>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</si>
  <si>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</si>
  <si>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</si>
  <si>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</si>
  <si>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</si>
  <si>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</si>
  <si>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</si>
  <si>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</si>
  <si>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</si>
  <si>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</si>
  <si>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</si>
  <si>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</si>
  <si>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</si>
  <si>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</si>
  <si>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</si>
  <si>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</si>
  <si>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</si>
  <si>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</si>
  <si>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</si>
  <si>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</si>
  <si>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</si>
  <si>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</si>
  <si>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</si>
  <si>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</si>
  <si>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</si>
  <si>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</si>
  <si>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</si>
  <si>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</si>
  <si>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</si>
  <si>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</si>
  <si>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</si>
  <si>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</si>
  <si>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</si>
  <si>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</si>
  <si>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</si>
  <si>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</si>
  <si>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</si>
  <si>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</si>
  <si>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</si>
  <si>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</si>
  <si>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</si>
  <si>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</si>
  <si>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</si>
  <si>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</si>
  <si>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</si>
  <si>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</si>
  <si>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</si>
  <si>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</si>
  <si>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</si>
  <si>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</si>
  <si>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</si>
  <si>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</si>
  <si>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</si>
  <si>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</si>
  <si>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</si>
  <si>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</si>
  <si>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</si>
  <si>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</si>
  <si>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</si>
  <si>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</si>
  <si>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</si>
  <si>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</si>
  <si>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</si>
  <si>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</si>
  <si>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</si>
  <si>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</si>
  <si>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</si>
  <si>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</si>
  <si>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</si>
  <si>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</si>
  <si>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</si>
  <si>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</si>
  <si>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</si>
  <si>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</si>
  <si>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</si>
  <si>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</si>
  <si>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</si>
  <si>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</si>
  <si>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</si>
  <si>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</si>
  <si>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</si>
  <si>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</si>
  <si>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</si>
  <si>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</si>
  <si>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</si>
  <si>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</si>
  <si>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</si>
  <si>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</si>
  <si>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</si>
  <si>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</si>
  <si>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</si>
  <si>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</si>
  <si>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</si>
  <si>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</si>
  <si>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</si>
  <si>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</si>
  <si>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</si>
  <si>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</si>
  <si>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</si>
  <si>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</si>
  <si>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</si>
  <si>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</si>
  <si>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</si>
  <si>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</si>
  <si>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</si>
  <si>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</si>
  <si>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</si>
  <si>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</si>
  <si>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</si>
  <si>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</si>
  <si>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</si>
  <si>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</si>
  <si>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</si>
  <si>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</si>
  <si>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</si>
  <si>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</si>
  <si>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</si>
  <si>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</si>
  <si>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</si>
  <si>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</si>
  <si>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</si>
  <si>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</si>
  <si>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</si>
  <si>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</si>
  <si>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</si>
  <si>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</si>
  <si>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</si>
  <si>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</si>
  <si>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</si>
  <si>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</si>
  <si>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</si>
  <si>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</si>
  <si>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</si>
  <si>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</si>
  <si>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</si>
  <si>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</si>
  <si>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</si>
  <si>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</si>
  <si>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</si>
  <si>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</si>
  <si>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</si>
  <si>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</si>
  <si>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</si>
  <si>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</si>
  <si>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</si>
  <si>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</si>
  <si>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</si>
  <si>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</si>
  <si>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</si>
  <si>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</si>
  <si>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</si>
  <si>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</si>
  <si>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</si>
  <si>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</si>
  <si>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</si>
  <si>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</si>
  <si>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</si>
  <si>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</si>
  <si>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</si>
  <si>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</si>
  <si>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</si>
  <si>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</si>
  <si>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</si>
  <si>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</si>
  <si>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</si>
  <si>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</si>
  <si>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</si>
  <si>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</si>
  <si>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</si>
  <si>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</si>
  <si>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</si>
  <si>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</si>
  <si>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</si>
  <si>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</si>
  <si>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</si>
  <si>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</si>
  <si>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</si>
  <si>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</si>
  <si>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</si>
  <si>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</si>
  <si>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</si>
  <si>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</si>
  <si>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</si>
  <si>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</si>
  <si>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</si>
  <si>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</si>
  <si>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</si>
  <si>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</si>
  <si>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</si>
  <si>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</si>
  <si>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</si>
  <si>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</si>
  <si>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</si>
  <si>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</si>
  <si>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</si>
  <si>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</si>
  <si>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</si>
  <si>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</si>
  <si>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</si>
  <si>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</si>
  <si>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</si>
  <si>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</si>
  <si>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</si>
  <si>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</si>
  <si>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</si>
  <si>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</si>
  <si>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</si>
  <si>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</si>
  <si>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</si>
  <si>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</si>
  <si>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</si>
  <si>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</si>
  <si>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</si>
  <si>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</si>
  <si>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</si>
  <si>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</si>
  <si>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</si>
  <si>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</si>
  <si>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</si>
  <si>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</si>
  <si>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</si>
  <si>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</si>
  <si>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</si>
  <si>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</si>
  <si>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</si>
  <si>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</si>
  <si>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</si>
  <si>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</si>
  <si>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</si>
  <si>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</si>
  <si>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</si>
  <si>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</si>
  <si>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</si>
  <si>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</si>
  <si>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</si>
  <si>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</si>
  <si>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</si>
  <si>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</si>
  <si>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</si>
  <si>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</si>
  <si>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</si>
  <si>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</si>
  <si>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</si>
  <si>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</si>
  <si>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</si>
  <si>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</si>
  <si>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</si>
  <si>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</si>
  <si>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</si>
  <si>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</si>
  <si>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</si>
  <si>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</si>
  <si>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</si>
  <si>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</si>
  <si>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</si>
  <si>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</si>
  <si>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</si>
  <si>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</si>
  <si>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</si>
  <si>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</si>
  <si>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</si>
  <si>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</si>
  <si>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</si>
  <si>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</si>
  <si>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</si>
  <si>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</si>
  <si>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</si>
  <si>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</si>
  <si>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</si>
  <si>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</si>
  <si>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</si>
  <si>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</si>
  <si>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</si>
  <si>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</si>
  <si>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</si>
  <si>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</si>
  <si>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</si>
  <si>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</si>
  <si>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</si>
  <si>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</si>
  <si>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</si>
  <si>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</si>
  <si>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</si>
  <si>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</si>
  <si>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</si>
  <si>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</si>
  <si>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</si>
  <si>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</si>
  <si>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</si>
  <si>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</si>
  <si>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</si>
  <si>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</si>
  <si>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</si>
  <si>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</si>
  <si>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</si>
  <si>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</si>
  <si>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</si>
  <si>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</si>
  <si>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</si>
  <si>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</si>
  <si>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</si>
  <si>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</si>
  <si>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</si>
  <si>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</si>
  <si>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</si>
  <si>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</si>
  <si>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</si>
  <si>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</si>
  <si>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</si>
  <si>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</si>
  <si>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</si>
  <si>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</si>
  <si>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</si>
  <si>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</si>
  <si>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</si>
  <si>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</si>
  <si>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</si>
  <si>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</si>
  <si>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</si>
  <si>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</si>
  <si>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</si>
  <si>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</si>
  <si>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</si>
  <si>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</si>
  <si>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</si>
  <si>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</si>
  <si>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</si>
  <si>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</si>
  <si>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</si>
  <si>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</si>
  <si>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</si>
  <si>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</si>
  <si>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</si>
  <si>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</si>
  <si>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</si>
  <si>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</si>
  <si>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</si>
  <si>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</si>
  <si>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</si>
  <si>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</si>
  <si>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</si>
  <si>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</si>
  <si>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</si>
  <si>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</si>
  <si>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</si>
  <si>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</si>
  <si>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</si>
  <si>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</si>
  <si>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</si>
  <si>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</si>
  <si>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</si>
  <si>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</si>
  <si>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</si>
  <si>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</si>
  <si>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</si>
  <si>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</si>
  <si>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</si>
  <si>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</si>
  <si>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</si>
  <si>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</si>
  <si>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</si>
  <si>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</si>
  <si>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</si>
  <si>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</si>
  <si>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</si>
  <si>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</si>
  <si>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</si>
  <si>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</si>
  <si>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</si>
  <si>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</si>
  <si>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</si>
  <si>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</si>
  <si>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</si>
  <si>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</si>
  <si>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</si>
  <si>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</si>
  <si>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</si>
  <si>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</si>
  <si>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</si>
  <si>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</si>
  <si>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</si>
  <si>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</si>
  <si>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</si>
  <si>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</si>
  <si>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</si>
  <si>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</si>
  <si>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</si>
  <si>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</si>
  <si>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</si>
  <si>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</si>
  <si>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</si>
  <si>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</si>
  <si>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</si>
  <si>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</si>
  <si>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</si>
  <si>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</si>
  <si>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</si>
  <si>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</si>
  <si>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</si>
  <si>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</si>
  <si>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</si>
  <si>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</si>
  <si>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</si>
  <si>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</si>
  <si>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</si>
  <si>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</si>
  <si>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</si>
  <si>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</si>
  <si>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</si>
  <si>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</si>
  <si>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</si>
  <si>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</si>
  <si>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</si>
  <si>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</si>
  <si>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</si>
  <si>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</si>
  <si>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</si>
  <si>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</si>
  <si>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</si>
  <si>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</si>
  <si>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</si>
  <si>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</si>
  <si>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</si>
  <si>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</si>
  <si>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</si>
  <si>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</si>
  <si>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</si>
  <si>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</si>
  <si>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</si>
  <si>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</si>
  <si>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</si>
  <si>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</si>
  <si>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</si>
  <si>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</si>
  <si>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</si>
  <si>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</si>
  <si>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</si>
  <si>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</si>
  <si>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</si>
  <si>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</si>
  <si>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</si>
  <si>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</si>
  <si>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</si>
  <si>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</si>
  <si>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</si>
  <si>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</si>
  <si>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</si>
  <si>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</si>
  <si>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</si>
  <si>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</si>
  <si>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</si>
  <si>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</si>
  <si>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</si>
  <si>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</si>
  <si>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</si>
  <si>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</si>
  <si>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</si>
  <si>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</si>
  <si>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</si>
  <si>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</si>
  <si>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</si>
  <si>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</si>
  <si>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</si>
  <si>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</si>
  <si>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</si>
  <si>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</si>
  <si>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</si>
  <si>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</si>
  <si>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</si>
  <si>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</si>
  <si>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</si>
  <si>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</si>
  <si>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</si>
  <si>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</si>
  <si>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</si>
  <si>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</si>
  <si>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</si>
  <si>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</si>
  <si>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</si>
  <si>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</si>
  <si>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</si>
  <si>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</si>
  <si>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</si>
  <si>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</si>
  <si>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</si>
  <si>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</si>
  <si>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</si>
  <si>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</si>
  <si>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</si>
  <si>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</si>
  <si>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</si>
  <si>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</si>
  <si>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</si>
  <si>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</si>
  <si>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</si>
  <si>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</si>
  <si>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</si>
  <si>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</si>
  <si>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</si>
  <si>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</si>
  <si>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</si>
  <si>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</si>
  <si>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</si>
  <si>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</si>
  <si>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</si>
  <si>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</si>
  <si>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</si>
  <si>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</si>
  <si>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</si>
  <si>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</si>
  <si>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</si>
  <si>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</si>
  <si>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</si>
  <si>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</si>
  <si>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</si>
  <si>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</si>
  <si>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</si>
  <si>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</si>
  <si>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</si>
  <si>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</si>
  <si>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</si>
  <si>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</si>
  <si>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</si>
  <si>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</si>
  <si>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</si>
  <si>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</si>
  <si>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</si>
  <si>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</si>
  <si>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</si>
  <si>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</si>
  <si>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</si>
  <si>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</si>
  <si>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</si>
  <si>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</si>
  <si>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</si>
  <si>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</si>
  <si>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</si>
  <si>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</si>
  <si>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</si>
  <si>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</si>
  <si>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</si>
  <si>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</si>
  <si>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</si>
  <si>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</si>
  <si>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</si>
  <si>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</si>
  <si>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</si>
  <si>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</si>
  <si>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</si>
  <si>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</si>
  <si>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</si>
  <si>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</si>
  <si>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</si>
  <si>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</si>
  <si>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</si>
  <si>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</si>
  <si>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</si>
  <si>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</si>
  <si>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</si>
  <si>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</si>
  <si>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</si>
  <si>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</si>
  <si>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</si>
  <si>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</si>
  <si>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</si>
  <si>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</si>
  <si>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</si>
  <si>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</si>
  <si>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</si>
  <si>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</si>
  <si>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</si>
  <si>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</si>
  <si>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</si>
  <si>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</si>
  <si>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</si>
  <si>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</si>
  <si>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</si>
  <si>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</si>
  <si>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</si>
  <si>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</si>
  <si>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</si>
  <si>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</si>
  <si>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</si>
  <si>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</si>
  <si>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</si>
  <si>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</si>
  <si>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</si>
  <si>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</si>
  <si>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</si>
  <si>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</si>
  <si>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</si>
  <si>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</si>
  <si>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</si>
  <si>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</si>
  <si>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</si>
  <si>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</si>
  <si>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</si>
  <si>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</si>
  <si>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</si>
  <si>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</si>
  <si>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</si>
  <si>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</si>
  <si>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</si>
  <si>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</si>
  <si>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</si>
  <si>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</si>
  <si>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</si>
  <si>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</si>
  <si>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</si>
  <si>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</si>
  <si>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</si>
  <si>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</si>
  <si>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</si>
  <si>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</si>
  <si>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</si>
  <si>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</si>
  <si>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</si>
  <si>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</si>
  <si>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</si>
  <si>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</si>
  <si>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</si>
  <si>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</si>
  <si>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</si>
  <si>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</si>
  <si>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</si>
  <si>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</si>
  <si>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</si>
  <si>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</si>
  <si>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</si>
  <si>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</si>
  <si>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</si>
  <si>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</si>
  <si>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</si>
  <si>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</si>
  <si>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</si>
  <si>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</si>
  <si>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</si>
  <si>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</si>
  <si>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</si>
  <si>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</si>
  <si>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</si>
  <si>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</si>
  <si>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</si>
  <si>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</si>
  <si>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</si>
  <si>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</si>
  <si>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</si>
  <si>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</si>
  <si>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</si>
  <si>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</si>
  <si>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</si>
  <si>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</si>
  <si>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</si>
  <si>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</si>
  <si>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</si>
  <si>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</si>
  <si>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</si>
  <si>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</si>
  <si>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</si>
  <si>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</si>
  <si>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</si>
  <si>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</si>
  <si>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</si>
  <si>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</si>
  <si>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</si>
  <si>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</si>
  <si>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</si>
  <si>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</si>
  <si>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</si>
  <si>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</si>
  <si>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</si>
  <si>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</si>
  <si>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</si>
  <si>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</si>
  <si>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</si>
  <si>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</si>
  <si>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</si>
  <si>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</si>
  <si>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</si>
  <si>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</si>
  <si>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</si>
  <si>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</si>
  <si>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</si>
  <si>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</si>
  <si>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</si>
  <si>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</si>
  <si>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</si>
  <si>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</si>
  <si>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</si>
  <si>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</si>
  <si>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</si>
  <si>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</si>
  <si>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</si>
  <si>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</si>
  <si>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</si>
  <si>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</si>
  <si>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</si>
  <si>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</si>
  <si>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</si>
  <si>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</si>
  <si>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</si>
  <si>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</si>
  <si>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</si>
  <si>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</si>
  <si>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</si>
  <si>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</si>
  <si>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</si>
  <si>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</si>
  <si>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</si>
  <si>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</si>
  <si>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</si>
  <si>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</si>
  <si>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</si>
  <si>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</si>
  <si>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</si>
  <si>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</si>
  <si>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</si>
  <si>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</si>
  <si>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</si>
  <si>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</si>
  <si>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</si>
  <si>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</si>
  <si>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</si>
  <si>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</si>
  <si>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</si>
  <si>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</si>
  <si>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</si>
  <si>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</si>
  <si>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</si>
  <si>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</si>
  <si>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</si>
  <si>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</si>
  <si>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</si>
  <si>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</si>
  <si>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</si>
  <si>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</si>
  <si>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</si>
  <si>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</si>
  <si>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</si>
  <si>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</si>
  <si>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</si>
  <si>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</si>
  <si>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</si>
  <si>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</si>
  <si>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</si>
  <si>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</si>
  <si>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</si>
  <si>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</si>
  <si>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</si>
  <si>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</si>
  <si>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</si>
  <si>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</si>
  <si>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</si>
  <si>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</si>
  <si>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</si>
  <si>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</si>
  <si>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</si>
  <si>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</si>
  <si>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</si>
  <si>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</si>
  <si>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</si>
  <si>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</si>
  <si>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</si>
  <si>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</si>
  <si>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</si>
  <si>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</si>
  <si>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</si>
  <si>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</si>
  <si>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</si>
  <si>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</si>
  <si>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</si>
  <si>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</si>
  <si>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</si>
  <si>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</si>
  <si>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</si>
  <si>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</si>
  <si>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</si>
  <si>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</si>
  <si>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</si>
  <si>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</si>
  <si>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</si>
  <si>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</si>
  <si>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</si>
  <si>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</si>
  <si>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</si>
  <si>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</si>
  <si>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</si>
  <si>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</si>
  <si>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</si>
  <si>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</si>
  <si>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</si>
  <si>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</si>
  <si>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</si>
  <si>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</si>
  <si>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</si>
  <si>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</si>
  <si>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</si>
  <si>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</si>
  <si>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</si>
  <si>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</si>
  <si>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</si>
  <si>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</si>
  <si>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</si>
  <si>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</si>
  <si>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</si>
  <si>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</si>
  <si>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</si>
  <si>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</si>
  <si>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</si>
  <si>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</si>
  <si>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</si>
  <si>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</si>
  <si>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</si>
  <si>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</si>
  <si>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</si>
  <si>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</si>
  <si>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</si>
  <si>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</si>
  <si>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</si>
  <si>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</si>
  <si>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</si>
  <si>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</si>
  <si>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</si>
  <si>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</si>
  <si>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</si>
  <si>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</si>
  <si>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</si>
  <si>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</si>
  <si>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</si>
  <si>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</si>
  <si>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</si>
  <si>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</si>
  <si>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</si>
  <si>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</si>
  <si>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</si>
  <si>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</si>
  <si>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</si>
  <si>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</si>
  <si>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</si>
  <si>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</si>
  <si>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</si>
  <si>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</si>
  <si>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</si>
  <si>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</si>
  <si>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</si>
  <si>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</si>
  <si>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</si>
  <si>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</si>
  <si>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</si>
  <si>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</si>
  <si>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</si>
  <si>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</si>
  <si>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</si>
  <si>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</si>
  <si>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</si>
  <si>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</si>
  <si>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</si>
  <si>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</si>
  <si>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</si>
  <si>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</si>
  <si>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</si>
  <si>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</si>
  <si>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</si>
  <si>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</si>
  <si>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</si>
  <si>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</si>
  <si>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</si>
  <si>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</si>
  <si>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</si>
  <si>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</si>
  <si>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</si>
  <si>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</si>
  <si>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</si>
  <si>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</si>
  <si>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</si>
  <si>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</si>
  <si>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</si>
  <si>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</si>
  <si>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</si>
  <si>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</si>
  <si>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</si>
  <si>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</si>
  <si>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</si>
  <si>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</si>
  <si>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</si>
  <si>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</si>
  <si>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</si>
  <si>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</si>
  <si>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</si>
  <si>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</si>
  <si>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</si>
  <si>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</si>
  <si>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</si>
  <si>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</si>
  <si>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</si>
  <si>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</si>
  <si>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</si>
  <si>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</si>
  <si>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</si>
  <si>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</si>
  <si>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</si>
  <si>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</si>
  <si>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</si>
  <si>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</si>
  <si>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</si>
  <si>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</si>
  <si>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</si>
  <si>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</si>
  <si>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</si>
  <si>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</si>
  <si>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</si>
  <si>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</si>
  <si>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</si>
  <si>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</si>
  <si>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</si>
  <si>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</si>
  <si>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</si>
  <si>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</si>
  <si>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</si>
  <si>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</si>
  <si>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</si>
  <si>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</si>
  <si>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</si>
  <si>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</si>
  <si>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</si>
  <si>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</si>
  <si>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</si>
  <si>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</si>
  <si>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</si>
  <si>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</si>
  <si>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</si>
  <si>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</si>
  <si>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</si>
  <si>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</si>
  <si>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</si>
  <si>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</si>
  <si>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</si>
  <si>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</si>
  <si>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</si>
  <si>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</si>
  <si>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</si>
  <si>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</si>
  <si>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</si>
  <si>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</si>
  <si>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</si>
  <si>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</si>
  <si>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</si>
  <si>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</si>
  <si>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</si>
  <si>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</si>
  <si>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</si>
  <si>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</si>
  <si>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</si>
  <si>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</si>
  <si>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</si>
  <si>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</si>
  <si>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</si>
  <si>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</si>
  <si>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</si>
  <si>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</si>
  <si>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</si>
  <si>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</si>
  <si>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</si>
  <si>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</si>
  <si>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</si>
  <si>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</si>
  <si>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</si>
  <si>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</si>
  <si>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</si>
  <si>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</si>
  <si>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</si>
  <si>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</si>
  <si>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</si>
  <si>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</si>
  <si>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</si>
  <si>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</si>
  <si>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</si>
  <si>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</si>
  <si>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</si>
  <si>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</si>
  <si>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</si>
  <si>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</si>
  <si>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</si>
  <si>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</si>
  <si>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</si>
  <si>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</si>
  <si>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</si>
  <si>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</si>
  <si>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</si>
  <si>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</si>
  <si>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</si>
  <si>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</si>
  <si>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</si>
  <si>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</si>
  <si>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</si>
  <si>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</si>
  <si>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</si>
  <si>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</si>
  <si>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</si>
  <si>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</si>
  <si>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</si>
  <si>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</si>
  <si>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</si>
  <si>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</si>
  <si>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</si>
  <si>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</si>
  <si>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</si>
  <si>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</si>
  <si>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</si>
  <si>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</si>
  <si>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</si>
  <si>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</si>
  <si>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</si>
  <si>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</si>
  <si>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</si>
  <si>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</si>
  <si>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</si>
  <si>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</si>
  <si>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</si>
  <si>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</si>
  <si>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</si>
  <si>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</si>
  <si>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</si>
  <si>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</si>
  <si>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</si>
  <si>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</si>
  <si>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</si>
  <si>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</si>
  <si>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</si>
  <si>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</si>
  <si>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</si>
  <si>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</si>
  <si>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</si>
  <si>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</si>
  <si>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</si>
  <si>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</si>
  <si>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</si>
  <si>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</si>
  <si>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</si>
  <si>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</si>
  <si>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</si>
  <si>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</si>
  <si>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</si>
  <si>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</si>
  <si>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</si>
  <si>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</si>
  <si>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</si>
  <si>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</si>
  <si>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</si>
  <si>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</si>
  <si>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</si>
  <si>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</si>
  <si>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</si>
  <si>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</si>
  <si>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</si>
  <si>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</si>
  <si>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</si>
  <si>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</si>
  <si>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</si>
  <si>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</si>
  <si>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</si>
  <si>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</si>
  <si>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</si>
  <si>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</si>
  <si>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</si>
  <si>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</si>
  <si>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</si>
  <si>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</si>
  <si>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</si>
  <si>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</si>
  <si>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</si>
  <si>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</si>
  <si>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</si>
  <si>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</si>
  <si>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</si>
  <si>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</si>
  <si>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</si>
  <si>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</si>
  <si>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</si>
  <si>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</si>
  <si>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</si>
  <si>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</si>
  <si>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</si>
  <si>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</si>
  <si>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</si>
  <si>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</si>
  <si>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</si>
  <si>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</si>
  <si>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</si>
  <si>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</si>
  <si>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</si>
  <si>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</si>
  <si>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</si>
  <si>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</si>
  <si>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</si>
  <si>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</si>
  <si>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</si>
  <si>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</si>
  <si>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</si>
  <si>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</si>
  <si>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</si>
  <si>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</si>
  <si>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</si>
  <si>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</si>
  <si>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</si>
  <si>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</si>
  <si>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</si>
  <si>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</si>
  <si>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</si>
  <si>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</si>
  <si>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</si>
  <si>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</si>
  <si>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</si>
  <si>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</si>
  <si>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</si>
  <si>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</si>
  <si>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</si>
  <si>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</si>
  <si>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</si>
  <si>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</si>
  <si>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</si>
  <si>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</si>
  <si>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</si>
  <si>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</si>
  <si>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</si>
  <si>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</si>
  <si>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</si>
  <si>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</si>
  <si>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</si>
  <si>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</si>
  <si>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</si>
  <si>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</si>
  <si>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</si>
  <si>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</si>
  <si>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</si>
  <si>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</si>
  <si>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</si>
  <si>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</si>
  <si>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</si>
  <si>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</si>
  <si>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</si>
  <si>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</si>
  <si>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</si>
  <si>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</si>
  <si>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</si>
  <si>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</si>
  <si>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</si>
  <si>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</si>
  <si>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</si>
  <si>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</si>
  <si>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</si>
  <si>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</si>
  <si>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</si>
  <si>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</si>
  <si>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</si>
  <si>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</si>
  <si>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</si>
  <si>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</si>
  <si>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</si>
  <si>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</si>
  <si>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</si>
  <si>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</si>
  <si>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</si>
  <si>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</si>
  <si>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</si>
  <si>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</si>
  <si>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</si>
  <si>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</si>
  <si>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</si>
  <si>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</si>
  <si>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</si>
  <si>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</si>
  <si>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</si>
  <si>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</si>
  <si>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</si>
  <si>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</si>
  <si>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</si>
  <si>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</si>
  <si>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</si>
  <si>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</si>
  <si>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</si>
  <si>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</si>
  <si>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</si>
  <si>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</si>
  <si>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</si>
  <si>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</si>
  <si>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</si>
  <si>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</si>
  <si>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</si>
  <si>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</si>
  <si>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</si>
  <si>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</si>
  <si>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</si>
  <si>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</si>
  <si>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</si>
  <si>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</si>
  <si>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</si>
  <si>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</si>
  <si>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</si>
  <si>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</si>
  <si>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</si>
  <si>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</si>
  <si>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</si>
  <si>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</si>
  <si>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</si>
  <si>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</si>
  <si>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</si>
  <si>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</si>
  <si>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</si>
  <si>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</si>
  <si>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</si>
  <si>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</si>
  <si>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</si>
  <si>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</si>
  <si>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</si>
  <si>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</si>
  <si>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</si>
  <si>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</si>
  <si>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</si>
  <si>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</si>
  <si>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</si>
  <si>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</si>
  <si>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</si>
  <si>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</si>
  <si>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</si>
  <si>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</si>
  <si>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</si>
  <si>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</si>
  <si>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</si>
  <si>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</si>
  <si>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</si>
  <si>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</si>
  <si>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</si>
  <si>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</si>
  <si>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</si>
  <si>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</si>
  <si>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</si>
  <si>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</si>
  <si>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</si>
  <si>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</si>
  <si>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</si>
  <si>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</si>
  <si>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</si>
  <si>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</si>
  <si>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</si>
  <si>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</si>
  <si>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</si>
  <si>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</si>
  <si>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</si>
  <si>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</si>
  <si>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</si>
  <si>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</si>
  <si>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</si>
  <si>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</si>
  <si>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</si>
  <si>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</si>
  <si>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</si>
  <si>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</si>
  <si>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</si>
  <si>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</si>
  <si>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</si>
  <si>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</si>
  <si>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</si>
  <si>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</si>
  <si>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</si>
  <si>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</si>
  <si>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</si>
  <si>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</si>
  <si>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</si>
  <si>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</si>
  <si>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</si>
  <si>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</si>
  <si>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</si>
  <si>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</si>
  <si>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</si>
  <si>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</si>
  <si>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</si>
  <si>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</si>
  <si>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</si>
  <si>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</si>
  <si>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</si>
  <si>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</si>
  <si>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</si>
  <si>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</si>
  <si>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</si>
  <si>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</si>
  <si>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</si>
  <si>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</si>
  <si>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</si>
  <si>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</si>
  <si>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</si>
  <si>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</si>
  <si>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</si>
  <si>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</si>
  <si>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</si>
  <si>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</si>
  <si>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</si>
  <si>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</si>
  <si>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</si>
  <si>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</si>
  <si>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</si>
  <si>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</si>
  <si>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</si>
  <si>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</si>
  <si>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</si>
  <si>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</si>
  <si>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</si>
  <si>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</si>
  <si>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</si>
  <si>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</si>
  <si>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</si>
  <si>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</si>
  <si>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</si>
  <si>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</si>
  <si>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</si>
  <si>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</si>
  <si>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</si>
  <si>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</si>
  <si>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</si>
  <si>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</si>
  <si>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</si>
  <si>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</si>
  <si>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</si>
  <si>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</si>
  <si>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</si>
  <si>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</si>
  <si>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</si>
  <si>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</si>
  <si>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</si>
  <si>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</si>
  <si>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</si>
  <si>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</si>
  <si>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</si>
  <si>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</si>
  <si>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</si>
  <si>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</si>
  <si>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</si>
  <si>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</si>
  <si>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</si>
  <si>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</si>
  <si>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</si>
  <si>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</si>
  <si>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</si>
  <si>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</si>
  <si>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</si>
  <si>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</si>
  <si>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</si>
  <si>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</si>
  <si>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</si>
  <si>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</si>
  <si>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</si>
  <si>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</si>
  <si>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</si>
  <si>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</si>
  <si>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</si>
  <si>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</si>
  <si>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</si>
  <si>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</si>
  <si>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</si>
  <si>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</si>
  <si>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</si>
  <si>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</si>
  <si>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</si>
  <si>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</si>
  <si>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</si>
  <si>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</si>
  <si>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</si>
  <si>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</si>
  <si>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</si>
  <si>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</si>
  <si>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</si>
  <si>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</si>
  <si>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</si>
  <si>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</si>
  <si>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</si>
  <si>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</si>
  <si>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</si>
  <si>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</si>
  <si>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</si>
  <si>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</si>
  <si>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</si>
  <si>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</si>
  <si>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</si>
  <si>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</si>
  <si>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</si>
  <si>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</si>
  <si>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</si>
  <si>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</si>
  <si>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</si>
  <si>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</si>
  <si>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</si>
  <si>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</si>
  <si>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</si>
  <si>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</si>
  <si>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</si>
  <si>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</si>
  <si>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</si>
  <si>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</si>
  <si>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</si>
  <si>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</si>
  <si>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</si>
  <si>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</si>
  <si>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</si>
  <si>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</si>
  <si>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</si>
  <si>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</si>
  <si>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</si>
  <si>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</si>
  <si>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</si>
  <si>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</si>
  <si>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</si>
  <si>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</si>
  <si>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</si>
  <si>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</si>
  <si>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</si>
  <si>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</si>
  <si>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</si>
  <si>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</si>
  <si>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</si>
  <si>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</si>
  <si>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</si>
  <si>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</si>
  <si>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</si>
  <si>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</si>
  <si>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</si>
  <si>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</si>
  <si>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</si>
  <si>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</si>
  <si>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</si>
  <si>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</si>
  <si>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</si>
  <si>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</si>
  <si>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</si>
  <si>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</si>
  <si>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</si>
  <si>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</si>
  <si>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</si>
  <si>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</si>
  <si>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</si>
  <si>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</si>
  <si>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</si>
  <si>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</si>
  <si>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</si>
  <si>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</si>
  <si>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</si>
  <si>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</si>
  <si>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</si>
  <si>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</si>
  <si>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</si>
  <si>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</si>
  <si>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</si>
  <si>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</si>
  <si>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</si>
  <si>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</si>
  <si>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</si>
  <si>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</si>
  <si>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</si>
  <si>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</si>
  <si>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</si>
  <si>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</si>
  <si>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</si>
  <si>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</si>
  <si>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</si>
  <si>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</si>
  <si>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</si>
  <si>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</si>
  <si>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</si>
  <si>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</si>
  <si>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</si>
  <si>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</si>
  <si>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</si>
  <si>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</si>
  <si>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</si>
  <si>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</si>
  <si>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</si>
  <si>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</si>
  <si>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</si>
  <si>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</si>
  <si>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</si>
  <si>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</si>
  <si>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</si>
  <si>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</si>
  <si>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</si>
  <si>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</si>
  <si>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</si>
  <si>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</si>
  <si>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</si>
  <si>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</si>
  <si>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</si>
  <si>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</si>
  <si>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</si>
  <si>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</si>
  <si>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</si>
  <si>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</si>
  <si>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</si>
  <si>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</si>
  <si>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</si>
  <si>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</si>
  <si>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</si>
  <si>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</si>
  <si>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</si>
  <si>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</si>
  <si>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</si>
  <si>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</si>
  <si>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</si>
  <si>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</si>
  <si>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</si>
  <si>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</si>
  <si>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</si>
  <si>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</si>
  <si>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</si>
  <si>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</si>
  <si>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</si>
  <si>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</si>
  <si>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</si>
  <si>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</si>
  <si>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</si>
  <si>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</si>
  <si>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</si>
  <si>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</si>
  <si>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</si>
  <si>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</si>
  <si>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</si>
  <si>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</si>
  <si>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</si>
  <si>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</si>
  <si>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</si>
  <si>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</si>
  <si>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</si>
  <si>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</si>
  <si>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</si>
  <si>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</si>
  <si>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</si>
  <si>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</si>
  <si>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</si>
  <si>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</si>
  <si>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</si>
  <si>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</si>
  <si>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</si>
  <si>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</si>
  <si>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</si>
  <si>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</si>
  <si>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</si>
  <si>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</si>
  <si>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</si>
  <si>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</si>
  <si>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</si>
  <si>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</si>
  <si>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</si>
  <si>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</si>
  <si>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</si>
  <si>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</si>
  <si>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</si>
  <si>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</si>
  <si>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</si>
  <si>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</si>
  <si>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</si>
  <si>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</si>
  <si>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</si>
  <si>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</si>
  <si>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</si>
  <si>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</si>
  <si>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</si>
  <si>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</si>
  <si>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</si>
  <si>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</si>
  <si>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</si>
  <si>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</si>
  <si>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</si>
  <si>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</si>
  <si>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</si>
  <si>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</si>
  <si>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</si>
  <si>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</si>
  <si>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</si>
  <si>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</si>
  <si>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</si>
  <si>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</si>
  <si>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</si>
  <si>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</si>
  <si>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</si>
  <si>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</si>
  <si>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</si>
  <si>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</si>
  <si>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</si>
  <si>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</si>
  <si>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</si>
  <si>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</si>
  <si>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</si>
  <si>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</si>
  <si>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</si>
  <si>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</si>
  <si>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</si>
  <si>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</si>
  <si>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</si>
  <si>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</si>
  <si>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</si>
  <si>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</si>
  <si>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</si>
  <si>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</si>
  <si>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</si>
  <si>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</si>
  <si>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</si>
  <si>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</si>
  <si>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</si>
  <si>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</si>
  <si>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</si>
  <si>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</si>
  <si>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</si>
  <si>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</si>
  <si>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</si>
  <si>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</si>
  <si>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</si>
  <si>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</si>
  <si>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</si>
  <si>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</si>
  <si>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</si>
  <si>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</si>
  <si>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</si>
  <si>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</si>
  <si>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</si>
  <si>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</si>
  <si>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</si>
  <si>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</si>
  <si>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</si>
  <si>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</si>
  <si>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</si>
  <si>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</si>
  <si>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</si>
  <si>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</si>
  <si>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</si>
  <si>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</si>
  <si>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</si>
  <si>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</si>
  <si>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</si>
  <si>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</si>
  <si>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</si>
  <si>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</si>
  <si>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</si>
  <si>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</si>
  <si>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</si>
  <si>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</si>
  <si>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</si>
  <si>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</si>
  <si>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</si>
  <si>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</si>
  <si>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</si>
  <si>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</si>
  <si>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</si>
  <si>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</si>
  <si>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</si>
  <si>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</si>
  <si>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</si>
  <si>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</si>
  <si>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</si>
  <si>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</si>
  <si>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</si>
  <si>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</si>
  <si>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</si>
  <si>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</si>
  <si>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</si>
  <si>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</si>
  <si>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</si>
  <si>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</si>
  <si>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</si>
  <si>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</si>
  <si>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</si>
  <si>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</si>
  <si>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</si>
  <si>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</si>
  <si>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</si>
  <si>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</si>
  <si>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</si>
  <si>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</si>
  <si>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</si>
  <si>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</si>
  <si>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</si>
  <si>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</si>
  <si>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</si>
  <si>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</si>
  <si>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</si>
  <si>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</si>
  <si>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</si>
  <si>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</si>
  <si>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</si>
  <si>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</si>
  <si>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</si>
  <si>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</si>
  <si>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</si>
  <si>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</si>
  <si>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</si>
  <si>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</si>
  <si>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</si>
  <si>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</si>
  <si>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</si>
  <si>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</si>
  <si>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</si>
  <si>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</si>
  <si>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</si>
  <si>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</si>
  <si>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</si>
  <si>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</si>
  <si>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</si>
  <si>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</si>
  <si>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</si>
  <si>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</si>
  <si>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</si>
  <si>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</si>
  <si>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</si>
  <si>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</si>
  <si>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</si>
  <si>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</si>
  <si>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</si>
  <si>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</si>
  <si>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</si>
  <si>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</si>
  <si>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</si>
  <si>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</si>
  <si>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</si>
  <si>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</si>
  <si>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</si>
  <si>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</si>
  <si>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</si>
  <si>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</si>
  <si>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</si>
  <si>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</si>
  <si>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</si>
  <si>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</si>
  <si>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</si>
  <si>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</si>
  <si>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</si>
  <si>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</si>
  <si>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</si>
  <si>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</si>
  <si>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</si>
  <si>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</si>
  <si>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</si>
  <si>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</si>
  <si>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</si>
  <si>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</si>
  <si>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</si>
  <si>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</si>
  <si>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</si>
  <si>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</si>
  <si>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</si>
  <si>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</si>
  <si>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</si>
  <si>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</si>
  <si>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</si>
  <si>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</si>
  <si>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</si>
  <si>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</si>
  <si>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</si>
  <si>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</si>
  <si>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</si>
  <si>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</si>
  <si>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</si>
  <si>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</si>
  <si>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</si>
  <si>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</si>
  <si>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</si>
  <si>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</si>
  <si>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</si>
  <si>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</si>
  <si>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</si>
  <si>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</si>
  <si>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</si>
  <si>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</si>
  <si>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</si>
  <si>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</si>
  <si>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</si>
  <si>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</si>
  <si>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</si>
  <si>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</si>
  <si>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</si>
  <si>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</si>
  <si>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</si>
  <si>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</si>
  <si>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</si>
  <si>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</si>
  <si>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</si>
  <si>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</si>
  <si>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</si>
  <si>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</si>
  <si>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</si>
  <si>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</si>
  <si>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</si>
  <si>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</si>
  <si>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</si>
  <si>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</si>
  <si>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</si>
  <si>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</si>
  <si>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</si>
  <si>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</si>
  <si>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</si>
  <si>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</si>
  <si>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</si>
  <si>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</si>
  <si>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</si>
  <si>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</si>
  <si>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</si>
  <si>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</si>
  <si>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</si>
  <si>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</si>
  <si>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</si>
  <si>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</si>
  <si>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</si>
  <si>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</si>
  <si>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</si>
  <si>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</si>
  <si>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</si>
  <si>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</si>
  <si>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</si>
  <si>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</si>
  <si>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</si>
  <si>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</si>
  <si>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</si>
  <si>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</si>
  <si>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</si>
  <si>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</si>
  <si>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</si>
  <si>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</si>
  <si>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</si>
  <si>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</si>
  <si>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</si>
  <si>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</si>
  <si>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</si>
  <si>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</si>
  <si>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</si>
  <si>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</si>
  <si>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</si>
  <si>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</si>
  <si>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</si>
  <si>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</si>
  <si>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</si>
  <si>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</si>
  <si>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</si>
  <si>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</si>
  <si>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</si>
  <si>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</si>
  <si>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</si>
  <si>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</si>
  <si>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</si>
  <si>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</si>
  <si>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</si>
  <si>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</si>
  <si>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</si>
  <si>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</si>
  <si>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</si>
  <si>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</si>
  <si>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</si>
  <si>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</si>
  <si>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</si>
  <si>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</si>
  <si>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</si>
  <si>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</si>
  <si>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</si>
  <si>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</si>
  <si>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</si>
  <si>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</si>
  <si>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</si>
  <si>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</si>
  <si>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</si>
  <si>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</si>
  <si>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</si>
  <si>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</si>
  <si>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</si>
  <si>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</si>
  <si>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</si>
  <si>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</si>
  <si>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</si>
  <si>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</si>
  <si>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</si>
  <si>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</si>
  <si>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</si>
  <si>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</si>
  <si>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</si>
  <si>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</si>
  <si>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</si>
  <si>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</si>
  <si>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</si>
  <si>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</si>
  <si>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</si>
  <si>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</si>
  <si>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</si>
  <si>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</si>
  <si>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</si>
  <si>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</si>
  <si>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</si>
  <si>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</si>
  <si>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</si>
  <si>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</si>
  <si>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</si>
  <si>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</si>
  <si>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</si>
  <si>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</si>
  <si>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</si>
  <si>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</si>
  <si>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</si>
  <si>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</si>
  <si>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</si>
  <si>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</si>
  <si>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</si>
  <si>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</si>
  <si>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</si>
  <si>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</si>
  <si>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</si>
  <si>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</si>
  <si>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</si>
  <si>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</si>
  <si>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</si>
  <si>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</si>
  <si>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</si>
  <si>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</si>
  <si>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</si>
  <si>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</si>
  <si>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</si>
  <si>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</si>
  <si>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</si>
  <si>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</si>
  <si>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</si>
  <si>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</si>
  <si>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</si>
  <si>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</si>
  <si>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</si>
  <si>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</si>
  <si>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</si>
  <si>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</si>
  <si>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</si>
  <si>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</si>
  <si>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</si>
  <si>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</si>
  <si>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</si>
  <si>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</si>
  <si>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</si>
  <si>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</si>
  <si>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</si>
  <si>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</si>
  <si>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</si>
  <si>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</si>
  <si>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</si>
  <si>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</si>
  <si>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</si>
  <si>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</si>
  <si>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</si>
  <si>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</si>
  <si>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</si>
  <si>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</si>
  <si>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</si>
  <si>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</si>
  <si>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</si>
  <si>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</si>
  <si>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</si>
  <si>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</si>
  <si>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</si>
  <si>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</si>
  <si>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</si>
  <si>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</si>
  <si>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</si>
  <si>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</si>
  <si>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</si>
  <si>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</si>
  <si>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</si>
  <si>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</si>
  <si>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</si>
  <si>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</si>
  <si>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</si>
  <si>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</si>
  <si>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</si>
  <si>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</si>
  <si>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</si>
  <si>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</si>
  <si>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</si>
  <si>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</si>
  <si>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</si>
  <si>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</si>
  <si>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</si>
  <si>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</si>
  <si>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</si>
  <si>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</si>
  <si>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</si>
  <si>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</si>
  <si>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</si>
  <si>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</si>
  <si>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</si>
  <si>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</si>
  <si>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</si>
  <si>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</si>
  <si>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</si>
  <si>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</si>
  <si>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</si>
  <si>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</si>
  <si>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</si>
  <si>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</si>
  <si>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</si>
  <si>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</si>
  <si>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</si>
  <si>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</si>
  <si>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</si>
  <si>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</si>
  <si>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</si>
  <si>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</si>
  <si>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</si>
  <si>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</si>
  <si>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</si>
  <si>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</si>
  <si>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</si>
  <si>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</si>
  <si>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</si>
  <si>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</si>
  <si>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</si>
  <si>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</si>
  <si>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</si>
  <si>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</si>
  <si>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</si>
  <si>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</si>
  <si>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</si>
  <si>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</si>
  <si>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</si>
  <si>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</si>
  <si>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</si>
  <si>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</si>
  <si>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</si>
  <si>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</si>
  <si>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</si>
  <si>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</si>
  <si>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</si>
  <si>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</si>
  <si>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</si>
  <si>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</si>
  <si>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</si>
  <si>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</si>
  <si>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</si>
  <si>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</si>
  <si>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</si>
  <si>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</si>
  <si>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</si>
  <si>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</si>
  <si>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</si>
  <si>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</si>
  <si>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</si>
  <si>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</si>
  <si>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</si>
  <si>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</si>
  <si>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</si>
  <si>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</si>
  <si>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</si>
  <si>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</si>
  <si>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</si>
  <si>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</si>
  <si>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</si>
  <si>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</si>
  <si>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</si>
  <si>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</si>
  <si>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</si>
  <si>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</si>
  <si>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</si>
  <si>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</si>
  <si>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</si>
  <si>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</si>
  <si>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</si>
  <si>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</si>
  <si>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</si>
  <si>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</si>
  <si>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</si>
  <si>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</si>
  <si>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</si>
  <si>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</si>
  <si>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</si>
  <si>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</si>
  <si>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</si>
  <si>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</si>
  <si>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</si>
  <si>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</si>
  <si>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</si>
  <si>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</si>
  <si>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</si>
  <si>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</si>
  <si>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</si>
  <si>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</si>
  <si>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</si>
  <si>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</si>
  <si>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</si>
  <si>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</si>
  <si>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</si>
  <si>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</si>
  <si>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</si>
  <si>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</si>
  <si>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</si>
  <si>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</si>
  <si>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</si>
  <si>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</si>
  <si>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</si>
  <si>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</si>
  <si>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</si>
  <si>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</si>
  <si>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</si>
  <si>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</si>
  <si>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</si>
  <si>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</si>
  <si>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</si>
  <si>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</si>
  <si>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</si>
  <si>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</si>
  <si>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</si>
  <si>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</si>
  <si>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</si>
  <si>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</si>
  <si>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</si>
  <si>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</si>
  <si>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</si>
  <si>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</si>
  <si>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</si>
  <si>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</si>
  <si>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</si>
  <si>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</si>
  <si>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</si>
  <si>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</si>
  <si>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</si>
  <si>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</si>
  <si>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</si>
  <si>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</si>
  <si>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</si>
  <si>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</si>
  <si>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</si>
  <si>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</si>
  <si>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</si>
  <si>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</si>
  <si>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</si>
  <si>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</si>
  <si>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</si>
  <si>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</si>
  <si>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</si>
  <si>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</si>
  <si>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</si>
  <si>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</si>
  <si>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</si>
  <si>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</si>
  <si>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</si>
  <si>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</si>
  <si>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</si>
  <si>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</si>
  <si>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</si>
  <si>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</si>
  <si>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</si>
  <si>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</si>
  <si>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</si>
  <si>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</si>
  <si>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</si>
  <si>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</si>
  <si>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</si>
  <si>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</si>
  <si>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</si>
  <si>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</si>
  <si>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</si>
  <si>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</si>
  <si>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</si>
  <si>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</si>
  <si>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</si>
  <si>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</si>
  <si>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</si>
  <si>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</si>
  <si>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</si>
  <si>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</si>
  <si>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</si>
  <si>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</si>
  <si>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</si>
  <si>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</si>
  <si>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</si>
  <si>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</si>
  <si>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</si>
  <si>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</si>
  <si>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</si>
  <si>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</si>
  <si>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</si>
  <si>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</si>
  <si>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</si>
  <si>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</si>
  <si>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</si>
  <si>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</si>
  <si>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</si>
  <si>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</si>
  <si>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</si>
  <si>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</si>
  <si>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</si>
  <si>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</si>
  <si>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</si>
  <si>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</si>
  <si>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</si>
  <si>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</si>
  <si>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</si>
  <si>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</si>
  <si>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</si>
  <si>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</si>
  <si>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</si>
  <si>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</si>
  <si>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</si>
  <si>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</si>
  <si>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</si>
  <si>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</si>
  <si>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</si>
  <si>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</si>
  <si>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</si>
  <si>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</si>
  <si>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</si>
  <si>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</si>
  <si>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</si>
  <si>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</si>
  <si>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</si>
  <si>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</si>
  <si>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</si>
  <si>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</si>
  <si>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</si>
  <si>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</si>
  <si>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</si>
  <si>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</si>
  <si>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</si>
  <si>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</si>
  <si>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</si>
  <si>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</si>
  <si>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</si>
  <si>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</si>
  <si>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</si>
  <si>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</si>
  <si>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</si>
  <si>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</si>
  <si>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</si>
  <si>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</si>
  <si>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</si>
  <si>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</si>
  <si>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</si>
  <si>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</si>
  <si>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</si>
  <si>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</si>
  <si>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</si>
  <si>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</si>
  <si>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</si>
  <si>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</si>
  <si>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</si>
  <si>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</si>
  <si>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</si>
  <si>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</si>
  <si>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</si>
  <si>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</si>
  <si>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</si>
  <si>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</si>
  <si>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</si>
  <si>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</si>
  <si>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</si>
  <si>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</si>
  <si>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</si>
  <si>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</si>
  <si>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</si>
  <si>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</si>
  <si>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</si>
  <si>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</si>
  <si>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</si>
  <si>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</si>
  <si>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</si>
  <si>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</si>
  <si>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</si>
  <si>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</si>
  <si>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</si>
  <si>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</si>
  <si>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</si>
  <si>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</si>
  <si>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</si>
  <si>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</si>
  <si>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</si>
  <si>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</si>
  <si>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</si>
  <si>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</si>
  <si>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</si>
  <si>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</si>
  <si>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</si>
  <si>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</si>
  <si>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</si>
  <si>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</si>
  <si>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</si>
  <si>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</si>
  <si>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</si>
  <si>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</si>
  <si>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</si>
  <si>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</si>
  <si>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</si>
  <si>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</si>
  <si>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</si>
  <si>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</si>
  <si>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</si>
  <si>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</si>
  <si>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</si>
  <si>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</si>
  <si>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</si>
  <si>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</si>
  <si>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</si>
  <si>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</si>
  <si>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</si>
  <si>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</si>
  <si>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</si>
  <si>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</si>
  <si>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</si>
  <si>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</si>
  <si>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</si>
  <si>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</si>
  <si>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</si>
  <si>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</si>
  <si>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</si>
  <si>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</si>
  <si>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</si>
  <si>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</si>
  <si>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</si>
  <si>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</si>
  <si>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</si>
  <si>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</si>
  <si>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</si>
  <si>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</si>
  <si>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</si>
  <si>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</si>
  <si>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</si>
  <si>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</si>
  <si>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</si>
  <si>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</si>
  <si>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</si>
  <si>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</si>
  <si>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</si>
  <si>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</si>
  <si>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</si>
  <si>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</si>
  <si>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</si>
  <si>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</si>
  <si>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</si>
  <si>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</si>
  <si>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</si>
  <si>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</si>
  <si>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</si>
  <si>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</si>
  <si>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</si>
  <si>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</si>
  <si>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</si>
  <si>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</si>
  <si>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</si>
  <si>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</si>
  <si>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</si>
  <si>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</si>
  <si>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</si>
  <si>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</si>
  <si>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</si>
  <si>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</si>
  <si>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</si>
  <si>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</si>
  <si>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</si>
  <si>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</si>
  <si>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</si>
  <si>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</si>
  <si>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</si>
  <si>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</si>
  <si>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</si>
  <si>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</si>
  <si>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</si>
  <si>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</si>
  <si>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</si>
  <si>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</si>
  <si>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</si>
  <si>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</si>
  <si>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</si>
  <si>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</si>
  <si>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</si>
  <si>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</si>
  <si>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</si>
  <si>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</si>
  <si>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</si>
  <si>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</si>
  <si>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</si>
  <si>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</si>
  <si>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</si>
  <si>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</si>
  <si>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</si>
  <si>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</si>
  <si>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</si>
  <si>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</si>
  <si>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</si>
  <si>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</si>
  <si>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</si>
  <si>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</si>
  <si>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</si>
  <si>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</si>
  <si>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</si>
  <si>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</si>
  <si>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</si>
  <si>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</si>
  <si>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</si>
  <si>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</si>
  <si>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</si>
  <si>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</si>
  <si>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</si>
  <si>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</si>
  <si>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</si>
  <si>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</si>
  <si>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</si>
  <si>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</si>
  <si>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</si>
  <si>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</si>
  <si>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</si>
  <si>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</si>
  <si>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</si>
  <si>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</si>
  <si>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</si>
  <si>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</si>
  <si>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</si>
  <si>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</si>
  <si>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</si>
  <si>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</si>
  <si>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</si>
  <si>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</si>
  <si>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</si>
  <si>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</si>
  <si>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</si>
  <si>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</si>
  <si>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</si>
  <si>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</si>
  <si>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</si>
  <si>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</si>
  <si>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</si>
  <si>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</si>
  <si>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</si>
  <si>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</si>
  <si>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</si>
  <si>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</si>
  <si>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</si>
  <si>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</si>
  <si>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</si>
  <si>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</si>
  <si>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</si>
  <si>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</si>
  <si>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</si>
  <si>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</si>
  <si>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</si>
  <si>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</si>
  <si>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</si>
  <si>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</si>
  <si>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</si>
  <si>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</si>
  <si>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</si>
  <si>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</si>
  <si>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</si>
  <si>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</si>
  <si>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</si>
  <si>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</si>
  <si>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</si>
  <si>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</si>
  <si>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</si>
  <si>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</si>
  <si>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</si>
  <si>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</si>
  <si>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</si>
  <si>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</si>
  <si>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</si>
  <si>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</si>
  <si>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</si>
  <si>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</si>
  <si>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</si>
  <si>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</si>
  <si>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</si>
  <si>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</si>
  <si>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</si>
  <si>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</si>
  <si>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</si>
  <si>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</si>
  <si>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</si>
  <si>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</si>
  <si>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</si>
  <si>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</si>
  <si>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</si>
  <si>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</si>
  <si>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</si>
  <si>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</si>
  <si>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</si>
  <si>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</si>
  <si>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</si>
  <si>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</si>
  <si>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</si>
  <si>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</si>
  <si>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</si>
  <si>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</si>
  <si>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</si>
  <si>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</si>
  <si>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</si>
  <si>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</si>
  <si>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</si>
  <si>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</si>
  <si>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</si>
  <si>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</si>
  <si>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</si>
  <si>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</si>
  <si>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</si>
  <si>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</si>
  <si>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</si>
  <si>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</si>
  <si>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</si>
  <si>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</si>
  <si>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</si>
  <si>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</si>
  <si>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</si>
  <si>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</si>
  <si>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</si>
  <si>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</si>
  <si>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</si>
  <si>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</si>
  <si>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</si>
  <si>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</si>
  <si>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</si>
  <si>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</si>
  <si>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</si>
  <si>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</si>
  <si>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</si>
  <si>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</si>
  <si>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</si>
  <si>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</si>
  <si>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</si>
  <si>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</si>
  <si>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</si>
  <si>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</si>
  <si>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</si>
  <si>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</si>
  <si>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</si>
  <si>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</si>
  <si>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</si>
  <si>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</si>
  <si>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</si>
  <si>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</si>
  <si>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</si>
  <si>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</si>
  <si>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</si>
  <si>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</si>
  <si>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</si>
  <si>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</si>
  <si>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</si>
  <si>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</si>
  <si>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</si>
  <si>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</si>
  <si>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</si>
  <si>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</si>
  <si>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</si>
  <si>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</si>
  <si>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</si>
  <si>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</si>
  <si>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</si>
  <si>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</si>
  <si>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</si>
  <si>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</si>
  <si>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</si>
  <si>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</si>
  <si>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</si>
  <si>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</si>
  <si>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</si>
  <si>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</si>
  <si>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</si>
  <si>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</si>
  <si>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</si>
  <si>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</si>
  <si>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</si>
  <si>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</si>
  <si>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</si>
  <si>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</si>
  <si>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</si>
  <si>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</si>
  <si>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</si>
  <si>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</si>
  <si>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</si>
  <si>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</si>
  <si>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</si>
  <si>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</si>
  <si>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</si>
  <si>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</si>
  <si>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</si>
  <si>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</si>
  <si>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</si>
  <si>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</si>
  <si>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</si>
  <si>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</si>
  <si>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</si>
  <si>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</si>
  <si>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</si>
  <si>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</si>
  <si>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</si>
  <si>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</si>
  <si>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</si>
  <si>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</si>
  <si>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</si>
  <si>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</si>
  <si>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</si>
  <si>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</si>
  <si>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</si>
  <si>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</si>
  <si>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</si>
  <si>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</si>
  <si>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</si>
  <si>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</si>
  <si>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</si>
  <si>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</si>
  <si>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</si>
  <si>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</si>
  <si>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</si>
  <si>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</si>
  <si>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</si>
  <si>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</si>
  <si>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</si>
  <si>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</si>
  <si>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</si>
  <si>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</si>
  <si>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</si>
  <si>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</si>
  <si>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</si>
  <si>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</si>
  <si>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</si>
  <si>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</si>
  <si>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</si>
  <si>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</si>
  <si>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</si>
  <si>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</si>
  <si>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</si>
  <si>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</si>
  <si>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</si>
  <si>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</si>
  <si>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</si>
  <si>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</si>
  <si>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</si>
  <si>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</si>
  <si>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</si>
  <si>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</si>
  <si>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</si>
  <si>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</si>
  <si>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</si>
  <si>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</si>
  <si>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</si>
  <si>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</si>
  <si>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</si>
  <si>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</si>
  <si>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</si>
  <si>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</si>
  <si>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</si>
  <si>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</si>
  <si>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</si>
  <si>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</si>
  <si>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</si>
  <si>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</si>
  <si>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</si>
  <si>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</si>
  <si>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</si>
  <si>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</si>
  <si>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</si>
  <si>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</si>
  <si>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</si>
  <si>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</si>
  <si>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</si>
  <si>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</si>
  <si>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</si>
  <si>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</si>
  <si>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</si>
  <si>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</si>
  <si>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</si>
  <si>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</si>
  <si>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</si>
  <si>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</si>
  <si>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</si>
  <si>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</si>
  <si>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</si>
  <si>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</si>
  <si>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</si>
  <si>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</si>
  <si>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</si>
  <si>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</si>
  <si>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</si>
  <si>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</si>
  <si>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</si>
  <si>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</si>
  <si>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</si>
  <si>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</si>
  <si>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</si>
  <si>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</si>
  <si>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</si>
  <si>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</si>
  <si>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</si>
  <si>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</si>
  <si>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</si>
  <si>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</si>
  <si>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</si>
  <si>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</si>
  <si>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</si>
  <si>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</si>
  <si>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</si>
  <si>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</si>
  <si>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</si>
  <si>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</si>
  <si>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</si>
  <si>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</si>
  <si>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</si>
  <si>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</si>
  <si>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</si>
  <si>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</si>
  <si>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</si>
  <si>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</si>
  <si>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</si>
  <si>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</si>
  <si>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</si>
  <si>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</si>
  <si>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</si>
  <si>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</si>
  <si>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</si>
  <si>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</si>
  <si>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</si>
  <si>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</si>
  <si>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</si>
  <si>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</si>
  <si>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</si>
  <si>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</si>
  <si>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</si>
  <si>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</si>
  <si>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</si>
  <si>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</si>
  <si>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</si>
  <si>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</si>
  <si>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</si>
  <si>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</si>
  <si>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</si>
  <si>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</si>
  <si>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</si>
  <si>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</si>
  <si>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</si>
  <si>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</si>
  <si>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</si>
  <si>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</si>
  <si>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</si>
  <si>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</si>
  <si>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</si>
  <si>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</si>
  <si>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</si>
  <si>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</si>
  <si>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</si>
  <si>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</si>
  <si>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</si>
  <si>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</si>
  <si>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</si>
  <si>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</si>
  <si>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</si>
  <si>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</si>
  <si>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</si>
  <si>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</si>
  <si>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</si>
  <si>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</si>
  <si>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</si>
  <si>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</si>
  <si>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</si>
  <si>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</si>
  <si>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</si>
  <si>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</si>
  <si>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</si>
  <si>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</si>
  <si>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</si>
  <si>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</si>
  <si>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</si>
  <si>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</si>
  <si>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</si>
  <si>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</si>
  <si>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</si>
  <si>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</si>
  <si>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</si>
  <si>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</si>
  <si>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</si>
  <si>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</si>
  <si>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</si>
  <si>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</si>
  <si>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</si>
  <si>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</si>
  <si>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</si>
  <si>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</si>
  <si>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</si>
  <si>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</si>
  <si>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</si>
  <si>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</si>
  <si>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</si>
  <si>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</si>
  <si>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</si>
  <si>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</si>
  <si>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</si>
  <si>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</si>
  <si>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</si>
  <si>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</si>
  <si>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</si>
  <si>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</si>
  <si>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</si>
  <si>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</si>
  <si>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</si>
  <si>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</si>
  <si>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</si>
  <si>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</si>
  <si>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</si>
  <si>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</si>
  <si>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</si>
  <si>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</si>
  <si>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</si>
  <si>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</si>
  <si>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</si>
  <si>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</si>
  <si>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</si>
  <si>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</si>
  <si>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</si>
  <si>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</si>
  <si>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</si>
  <si>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</si>
  <si>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</si>
  <si>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</si>
  <si>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</si>
  <si>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</si>
  <si>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</si>
  <si>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</si>
  <si>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</si>
  <si>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</si>
  <si>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</si>
  <si>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</si>
  <si>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</si>
  <si>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</si>
  <si>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</si>
  <si>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</si>
  <si>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</si>
  <si>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</si>
  <si>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</si>
  <si>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</si>
  <si>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</si>
  <si>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</si>
  <si>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</si>
  <si>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</si>
  <si>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</si>
  <si>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</si>
  <si>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</si>
  <si>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</si>
  <si>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</si>
  <si>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</si>
  <si>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</si>
  <si>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</si>
  <si>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</si>
  <si>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</si>
  <si>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</si>
  <si>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</si>
  <si>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</si>
  <si>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</si>
  <si>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</si>
  <si>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</si>
  <si>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</si>
  <si>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</si>
  <si>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</si>
  <si>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</si>
  <si>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</si>
  <si>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</si>
  <si>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</si>
  <si>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</si>
  <si>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</si>
  <si>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</si>
  <si>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</si>
  <si>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</si>
  <si>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</si>
  <si>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</si>
  <si>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</si>
  <si>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</si>
  <si>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</si>
  <si>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</si>
  <si>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</si>
  <si>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</si>
  <si>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</si>
  <si>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</si>
  <si>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</si>
  <si>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</si>
  <si>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</si>
  <si>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</si>
  <si>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</si>
  <si>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</si>
  <si>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</si>
  <si>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</si>
  <si>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</si>
  <si>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</si>
  <si>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</si>
  <si>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</si>
  <si>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</si>
  <si>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</si>
  <si>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</si>
  <si>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</si>
  <si>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</si>
  <si>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</si>
  <si>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</si>
  <si>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</si>
  <si>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</si>
  <si>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</si>
  <si>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</si>
  <si>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</si>
  <si>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</si>
  <si>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</si>
  <si>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</si>
  <si>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</si>
  <si>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</si>
  <si>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</si>
  <si>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</si>
  <si>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</si>
  <si>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</si>
  <si>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</si>
  <si>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</si>
  <si>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</si>
  <si>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</si>
  <si>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</si>
  <si>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</si>
  <si>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</si>
  <si>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</si>
  <si>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</si>
  <si>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</si>
  <si>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</si>
  <si>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</si>
  <si>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</si>
  <si>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</si>
  <si>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</si>
  <si>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</si>
  <si>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</si>
  <si>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</si>
  <si>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</si>
  <si>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</si>
  <si>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</si>
  <si>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</si>
  <si>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</si>
  <si>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</si>
  <si>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</si>
  <si>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</si>
  <si>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</si>
  <si>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</si>
  <si>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</si>
  <si>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</si>
  <si>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</si>
  <si>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</si>
  <si>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</si>
  <si>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</si>
  <si>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</si>
  <si>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</si>
  <si>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</si>
  <si>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</si>
  <si>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</si>
  <si>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</si>
  <si>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</si>
  <si>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</si>
  <si>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</si>
  <si>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</si>
  <si>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</si>
  <si>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</si>
  <si>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</si>
  <si>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</si>
  <si>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</si>
  <si>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</si>
  <si>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</si>
  <si>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</si>
  <si>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</si>
  <si>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</si>
  <si>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</si>
  <si>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</si>
  <si>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</si>
  <si>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</si>
  <si>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</si>
  <si>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</si>
  <si>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</si>
  <si>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</si>
  <si>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</si>
  <si>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</si>
  <si>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</si>
  <si>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</si>
  <si>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</si>
  <si>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</si>
  <si>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</si>
  <si>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</si>
  <si>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</si>
  <si>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</si>
  <si>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</si>
  <si>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</si>
  <si>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</si>
  <si>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</si>
  <si>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</si>
  <si>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</si>
  <si>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</si>
  <si>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</si>
  <si>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</si>
  <si>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</si>
  <si>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</si>
  <si>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</si>
  <si>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</si>
  <si>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</si>
  <si>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</si>
  <si>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</si>
  <si>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</si>
  <si>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</si>
  <si>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</si>
  <si>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</si>
  <si>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</si>
  <si>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</si>
  <si>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</si>
  <si>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</si>
  <si>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</si>
  <si>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</si>
  <si>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</si>
  <si>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</si>
  <si>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</si>
  <si>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</si>
  <si>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</si>
  <si>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</si>
  <si>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</si>
  <si>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</si>
  <si>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</si>
  <si>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</si>
  <si>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</si>
  <si>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</si>
  <si>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</si>
  <si>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</si>
  <si>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</si>
  <si>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</si>
  <si>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</si>
  <si>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</si>
  <si>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</si>
  <si>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</si>
  <si>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</si>
  <si>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</si>
  <si>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</si>
  <si>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</si>
  <si>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</si>
  <si>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</si>
  <si>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</si>
  <si>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</si>
  <si>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</si>
  <si>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</si>
  <si>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</si>
  <si>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</si>
  <si>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</si>
  <si>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</si>
  <si>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</si>
  <si>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</si>
  <si>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</si>
  <si>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</si>
  <si>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</si>
  <si>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</si>
  <si>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</si>
  <si>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</si>
  <si>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</si>
  <si>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</si>
  <si>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</si>
  <si>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</si>
  <si>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</si>
  <si>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</si>
  <si>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</si>
  <si>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</si>
  <si>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</si>
  <si>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</si>
  <si>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</si>
  <si>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</si>
  <si>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</si>
  <si>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</si>
  <si>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</si>
  <si>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</si>
  <si>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</si>
  <si>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</si>
  <si>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</si>
  <si>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</si>
  <si>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</si>
  <si>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</si>
  <si>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</si>
  <si>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</si>
  <si>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</si>
  <si>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</si>
  <si>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</si>
  <si>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</si>
  <si>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</si>
  <si>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</si>
  <si>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</si>
  <si>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</si>
  <si>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</si>
  <si>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</si>
  <si>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</si>
  <si>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</si>
  <si>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</si>
  <si>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</si>
  <si>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</si>
  <si>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</si>
  <si>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</si>
  <si>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</si>
  <si>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</si>
  <si>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</si>
  <si>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</si>
  <si>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</si>
  <si>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</si>
  <si>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</si>
  <si>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</si>
  <si>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</si>
  <si>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</si>
  <si>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</si>
  <si>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</si>
  <si>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</si>
  <si>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</si>
  <si>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</si>
  <si>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</si>
  <si>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</si>
  <si>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</si>
  <si>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</si>
  <si>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</si>
  <si>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</si>
  <si>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</si>
  <si>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</si>
  <si>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</si>
  <si>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</si>
  <si>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</si>
  <si>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</si>
  <si>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</si>
  <si>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</si>
  <si>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</si>
  <si>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</si>
  <si>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</si>
  <si>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</si>
  <si>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</si>
  <si>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</si>
  <si>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</si>
  <si>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</si>
  <si>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</si>
  <si>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</si>
  <si>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</si>
  <si>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</si>
  <si>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</si>
  <si>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</si>
  <si>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</si>
  <si>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</si>
  <si>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</si>
  <si>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</si>
  <si>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</si>
  <si>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</si>
  <si>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</si>
  <si>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</si>
  <si>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</si>
  <si>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</si>
  <si>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</si>
  <si>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</si>
  <si>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</si>
  <si>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</si>
  <si>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</si>
  <si>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</si>
  <si>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</si>
  <si>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</si>
  <si>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</si>
  <si>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</si>
  <si>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</si>
  <si>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</si>
  <si>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</si>
  <si>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</si>
  <si>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</si>
  <si>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</si>
  <si>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</si>
  <si>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</si>
  <si>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</si>
  <si>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</si>
  <si>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</si>
  <si>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</si>
  <si>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</si>
  <si>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</si>
  <si>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</si>
  <si>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</si>
  <si>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</si>
  <si>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</si>
  <si>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</si>
  <si>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</si>
  <si>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</si>
  <si>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</si>
  <si>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</si>
  <si>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</si>
  <si>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</si>
  <si>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</si>
  <si>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</si>
  <si>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</si>
  <si>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</si>
  <si>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</si>
  <si>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</si>
  <si>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</si>
  <si>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</si>
  <si>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</si>
  <si>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</si>
  <si>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</si>
  <si>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</si>
  <si>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</si>
  <si>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</si>
  <si>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</si>
  <si>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</si>
  <si>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</si>
  <si>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</si>
  <si>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</si>
  <si>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</si>
  <si>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</si>
  <si>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</si>
  <si>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</si>
  <si>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</si>
  <si>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</si>
  <si>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</si>
  <si>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</si>
  <si>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</si>
  <si>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</si>
  <si>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</si>
  <si>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</si>
  <si>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</si>
  <si>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</si>
  <si>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</si>
  <si>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</si>
  <si>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</si>
  <si>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</si>
  <si>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</si>
  <si>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</si>
  <si>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</si>
  <si>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</si>
  <si>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</si>
  <si>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</si>
  <si>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</si>
  <si>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</si>
  <si>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</si>
  <si>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</si>
  <si>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</si>
  <si>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</si>
  <si>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</si>
  <si>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</si>
  <si>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</si>
  <si>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</si>
  <si>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</si>
  <si>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</si>
  <si>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</si>
  <si>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</si>
  <si>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</si>
  <si>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</si>
  <si>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</si>
  <si>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</si>
  <si>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</si>
  <si>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</si>
  <si>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</si>
  <si>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</si>
  <si>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</si>
  <si>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</si>
  <si>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</si>
  <si>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</si>
  <si>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</si>
  <si>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</si>
  <si>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</si>
  <si>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</si>
  <si>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</si>
  <si>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</si>
  <si>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</si>
  <si>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</si>
  <si>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</si>
  <si>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</si>
  <si>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</si>
  <si>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</si>
  <si>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</si>
  <si>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</si>
  <si>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</si>
  <si>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</si>
  <si>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</si>
  <si>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</si>
  <si>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</si>
  <si>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</si>
  <si>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</si>
  <si>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</si>
  <si>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</si>
  <si>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</si>
  <si>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</si>
  <si>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</si>
  <si>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</si>
  <si>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</si>
  <si>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</si>
  <si>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</si>
  <si>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</si>
  <si>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</si>
  <si>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</si>
  <si>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</si>
  <si>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</si>
  <si>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</si>
  <si>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</si>
  <si>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</si>
  <si>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</si>
  <si>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</si>
  <si>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</si>
  <si>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</si>
  <si>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</si>
  <si>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</si>
  <si>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</si>
  <si>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</si>
  <si>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</si>
  <si>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</si>
  <si>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</si>
  <si>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</si>
  <si>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</si>
  <si>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</si>
  <si>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</si>
  <si>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</si>
  <si>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</si>
  <si>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</si>
  <si>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</si>
  <si>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</si>
  <si>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</si>
  <si>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</si>
  <si>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</si>
  <si>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</si>
  <si>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</si>
  <si>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</si>
  <si>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</si>
  <si>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</si>
  <si>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</si>
  <si>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</si>
  <si>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</si>
  <si>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</si>
  <si>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</si>
  <si>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</si>
  <si>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</si>
  <si>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</si>
  <si>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</si>
  <si>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</si>
  <si>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</si>
  <si>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</si>
  <si>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</si>
  <si>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</si>
  <si>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</si>
  <si>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</si>
  <si>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</si>
  <si>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</si>
  <si>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</si>
  <si>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</si>
  <si>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</si>
  <si>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</si>
  <si>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</si>
  <si>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</si>
  <si>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</si>
  <si>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</si>
  <si>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</si>
  <si>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</si>
  <si>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</si>
  <si>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</si>
  <si>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</si>
  <si>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</si>
  <si>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</si>
  <si>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</si>
  <si>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</si>
  <si>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</si>
  <si>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</si>
  <si>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</si>
  <si>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</si>
  <si>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</si>
  <si>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</si>
  <si>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</si>
  <si>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</si>
  <si>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</si>
  <si>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</si>
  <si>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</si>
  <si>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</si>
  <si>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</si>
  <si>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</si>
  <si>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</si>
  <si>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</si>
  <si>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</si>
  <si>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</si>
  <si>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</si>
  <si>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</si>
  <si>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</si>
  <si>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</si>
  <si>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</si>
  <si>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</si>
  <si>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</si>
  <si>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</si>
  <si>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</si>
  <si>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</si>
  <si>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</si>
  <si>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</si>
  <si>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</si>
  <si>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</si>
  <si>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</si>
  <si>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</si>
  <si>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</si>
  <si>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</si>
  <si>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</si>
  <si>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</si>
  <si>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</si>
  <si>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</si>
  <si>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</si>
  <si>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</si>
  <si>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</si>
  <si>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</si>
  <si>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</si>
  <si>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</si>
  <si>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</si>
  <si>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</si>
  <si>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</si>
  <si>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</si>
  <si>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</si>
  <si>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</si>
  <si>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</si>
  <si>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</si>
  <si>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</si>
  <si>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</si>
  <si>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</si>
  <si>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</si>
  <si>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</si>
  <si>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</si>
  <si>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</si>
  <si>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</si>
  <si>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</si>
  <si>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</si>
  <si>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</si>
  <si>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</si>
  <si>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</si>
  <si>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</si>
  <si>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</si>
  <si>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</si>
  <si>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</si>
  <si>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</si>
  <si>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</si>
  <si>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</si>
  <si>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</si>
  <si>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</si>
  <si>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</si>
  <si>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</si>
  <si>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</si>
  <si>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</si>
  <si>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</si>
  <si>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</si>
  <si>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</si>
  <si>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</si>
  <si>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</si>
  <si>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</si>
  <si>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</si>
  <si>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</si>
  <si>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</si>
  <si>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</si>
  <si>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</si>
  <si>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</si>
  <si>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</si>
  <si>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</si>
  <si>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</si>
  <si>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</si>
  <si>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</si>
  <si>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</si>
  <si>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</si>
  <si>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</si>
  <si>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</si>
  <si>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</si>
  <si>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</si>
  <si>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</si>
  <si>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</si>
  <si>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</si>
  <si>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</si>
  <si>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</si>
  <si>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</si>
  <si>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</si>
  <si>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</si>
  <si>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</si>
  <si>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</si>
  <si>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</si>
  <si>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</si>
  <si>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</si>
  <si>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</si>
  <si>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</si>
  <si>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</si>
  <si>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</si>
  <si>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</si>
  <si>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</si>
  <si>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</si>
  <si>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</si>
  <si>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</si>
  <si>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</si>
  <si>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</si>
  <si>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</si>
  <si>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</si>
  <si>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</si>
  <si>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</si>
  <si>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</si>
  <si>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</si>
  <si>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</si>
  <si>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</si>
  <si>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</si>
  <si>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</si>
  <si>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</si>
  <si>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</si>
  <si>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</si>
  <si>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</si>
  <si>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</si>
  <si>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</si>
  <si>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</si>
  <si>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</si>
  <si>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</si>
  <si>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</si>
  <si>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</si>
  <si>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</si>
  <si>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</si>
  <si>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</si>
  <si>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</si>
  <si>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</si>
  <si>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</si>
  <si>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</si>
  <si>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</si>
  <si>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</si>
  <si>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</si>
  <si>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</si>
  <si>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</si>
  <si>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</si>
  <si>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</si>
  <si>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</si>
  <si>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</si>
  <si>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</si>
  <si>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</si>
  <si>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</si>
  <si>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</si>
  <si>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</si>
  <si>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</si>
  <si>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</si>
  <si>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</si>
  <si>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</si>
  <si>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</si>
  <si>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</si>
  <si>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</si>
  <si>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</si>
  <si>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</si>
  <si>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</si>
  <si>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</si>
  <si>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</si>
  <si>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</si>
  <si>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</si>
  <si>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</si>
  <si>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</si>
  <si>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</si>
  <si>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</si>
  <si>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</si>
  <si>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</si>
  <si>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</si>
  <si>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</si>
  <si>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</si>
  <si>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</si>
  <si>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</si>
  <si>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</si>
  <si>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</si>
  <si>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</si>
  <si>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</si>
  <si>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</si>
  <si>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</si>
  <si>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</si>
  <si>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</si>
  <si>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</si>
  <si>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</si>
  <si>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</si>
  <si>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</si>
  <si>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</si>
  <si>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</si>
  <si>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</si>
  <si>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</si>
  <si>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</si>
  <si>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</si>
  <si>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</si>
  <si>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</si>
  <si>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</si>
  <si>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</si>
  <si>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</si>
  <si>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</si>
  <si>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</si>
  <si>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</si>
  <si>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</si>
  <si>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</si>
  <si>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</si>
  <si>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</si>
  <si>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</si>
  <si>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</si>
  <si>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</si>
  <si>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</si>
  <si>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</si>
  <si>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</si>
  <si>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</si>
  <si>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</si>
  <si>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</si>
  <si>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</si>
  <si>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</si>
  <si>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</si>
  <si>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</si>
  <si>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</si>
  <si>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</si>
  <si>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</si>
  <si>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</si>
  <si>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</si>
  <si>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</si>
  <si>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</si>
  <si>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</si>
  <si>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</si>
  <si>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</si>
  <si>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</si>
  <si>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</si>
  <si>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</si>
  <si>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</si>
  <si>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</si>
  <si>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</si>
  <si>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</si>
  <si>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</si>
  <si>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</si>
  <si>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</si>
  <si>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</si>
  <si>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</si>
  <si>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</si>
  <si>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</si>
  <si>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</si>
  <si>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</si>
  <si>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</si>
  <si>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</si>
  <si>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</si>
  <si>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</si>
  <si>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</si>
  <si>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</si>
  <si>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</si>
  <si>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</si>
  <si>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</si>
  <si>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</si>
  <si>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</si>
  <si>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</si>
  <si>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</si>
  <si>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</si>
  <si>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</si>
  <si>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</si>
  <si>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</si>
  <si>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</si>
  <si>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</si>
  <si>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</si>
  <si>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</si>
  <si>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</si>
  <si>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</si>
  <si>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</si>
  <si>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</si>
  <si>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</si>
  <si>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</si>
  <si>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</si>
  <si>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</si>
  <si>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</si>
  <si>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</si>
  <si>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</si>
  <si>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</si>
  <si>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</si>
  <si>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</si>
  <si>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</si>
  <si>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</si>
  <si>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</si>
  <si>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</si>
  <si>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</si>
  <si>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</si>
  <si>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</si>
  <si>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</si>
  <si>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</si>
  <si>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</si>
  <si>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</si>
  <si>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</si>
  <si>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</si>
  <si>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</si>
  <si>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</si>
  <si>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</si>
  <si>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</si>
  <si>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</si>
  <si>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</si>
  <si>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</si>
  <si>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</si>
  <si>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</si>
  <si>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</si>
  <si>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</si>
  <si>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</si>
  <si>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</si>
  <si>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</si>
  <si>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</si>
  <si>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</si>
  <si>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</si>
  <si>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</si>
  <si>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</si>
  <si>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</si>
  <si>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</si>
  <si>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</si>
  <si>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</si>
  <si>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</si>
  <si>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</si>
  <si>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</si>
  <si>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</si>
  <si>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</si>
  <si>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</si>
  <si>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</si>
  <si>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</si>
  <si>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</si>
  <si>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</si>
  <si>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</si>
  <si>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</si>
  <si>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</si>
  <si>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</si>
  <si>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</si>
  <si>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</si>
  <si>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</si>
  <si>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</si>
  <si>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</si>
  <si>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</si>
  <si>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</si>
  <si>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</si>
  <si>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</si>
  <si>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</si>
  <si>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</si>
  <si>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</si>
  <si>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</si>
  <si>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</si>
  <si>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</si>
  <si>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</si>
  <si>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</si>
  <si>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</si>
  <si>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</si>
  <si>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</si>
  <si>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</si>
  <si>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</si>
  <si>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</si>
  <si>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</si>
  <si>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</si>
  <si>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</si>
  <si>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</si>
  <si>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</si>
  <si>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</si>
  <si>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</si>
  <si>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</si>
  <si>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</si>
  <si>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</si>
  <si>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</si>
  <si>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</si>
  <si>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</si>
  <si>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</si>
  <si>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</si>
  <si>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</si>
  <si>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</si>
  <si>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</si>
  <si>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</si>
  <si>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</si>
  <si>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</si>
  <si>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</si>
  <si>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</si>
  <si>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</si>
  <si>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</si>
  <si>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</si>
  <si>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</si>
  <si>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</si>
  <si>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</si>
  <si>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</si>
  <si>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</si>
  <si>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</si>
  <si>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</si>
  <si>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</si>
  <si>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</si>
  <si>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</si>
  <si>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</si>
  <si>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</si>
  <si>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</si>
  <si>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</si>
  <si>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</si>
  <si>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</si>
  <si>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</si>
  <si>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</si>
  <si>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</si>
  <si>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</si>
  <si>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</si>
  <si>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</si>
  <si>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</si>
  <si>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</si>
  <si>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</si>
  <si>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</si>
  <si>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</si>
  <si>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</si>
  <si>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</si>
  <si>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</si>
  <si>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</si>
  <si>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</si>
  <si>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</si>
  <si>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</si>
  <si>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</si>
  <si>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</si>
  <si>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</si>
  <si>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</si>
  <si>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</si>
  <si>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</si>
  <si>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</si>
  <si>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</si>
  <si>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</si>
  <si>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</si>
  <si>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</si>
  <si>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</si>
  <si>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</si>
  <si>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</si>
  <si>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</si>
  <si>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</si>
  <si>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</si>
  <si>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</si>
  <si>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</si>
  <si>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</si>
  <si>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</si>
  <si>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</si>
  <si>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</si>
  <si>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</si>
  <si>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</si>
  <si>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</si>
  <si>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</si>
  <si>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</si>
  <si>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</si>
  <si>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</si>
  <si>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</si>
  <si>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</si>
  <si>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</si>
  <si>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</si>
  <si>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</si>
  <si>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</si>
  <si>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</si>
  <si>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</si>
  <si>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</si>
  <si>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</si>
  <si>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</si>
  <si>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</si>
  <si>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</si>
  <si>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</si>
  <si>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</si>
  <si>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</si>
  <si>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</si>
  <si>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</si>
  <si>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</si>
  <si>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</si>
  <si>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</si>
  <si>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</si>
  <si>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</si>
  <si>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</si>
  <si>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</si>
  <si>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</si>
  <si>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</si>
  <si>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</si>
  <si>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</si>
  <si>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</si>
  <si>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</si>
  <si>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</si>
  <si>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</si>
  <si>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</si>
  <si>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</si>
  <si>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</si>
  <si>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</si>
  <si>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</si>
  <si>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</si>
  <si>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</si>
  <si>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</si>
  <si>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</si>
  <si>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</si>
  <si>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</si>
  <si>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</si>
  <si>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</si>
  <si>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</si>
  <si>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</si>
  <si>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</si>
  <si>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</si>
  <si>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</si>
  <si>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</si>
  <si>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</si>
  <si>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</si>
  <si>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</si>
  <si>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</si>
  <si>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</si>
  <si>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</si>
  <si>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</si>
  <si>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</si>
  <si>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</si>
  <si>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</si>
  <si>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</si>
  <si>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</si>
  <si>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</si>
  <si>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</si>
  <si>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</si>
  <si>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</si>
  <si>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</si>
  <si>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</si>
  <si>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</si>
  <si>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</si>
  <si>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</si>
  <si>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</si>
  <si>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</si>
  <si>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</si>
  <si>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</si>
  <si>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</si>
  <si>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</si>
  <si>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</si>
  <si>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</si>
  <si>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</si>
  <si>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</si>
  <si>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</si>
  <si>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</si>
  <si>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</si>
  <si>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</si>
  <si>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</si>
  <si>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</si>
  <si>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</si>
  <si>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</si>
  <si>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</si>
  <si>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</si>
  <si>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</si>
  <si>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</si>
  <si>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</si>
  <si>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</si>
  <si>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</si>
  <si>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</si>
  <si>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</si>
  <si>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</si>
  <si>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</si>
  <si>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</si>
  <si>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</si>
  <si>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</si>
  <si>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</si>
  <si>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</si>
  <si>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</si>
  <si>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</si>
  <si>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</si>
  <si>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</si>
  <si>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</si>
  <si>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</si>
  <si>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</si>
  <si>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</si>
  <si>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</si>
  <si>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</si>
  <si>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</si>
  <si>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</si>
  <si>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</si>
  <si>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</si>
  <si>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</si>
  <si>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</si>
  <si>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</si>
  <si>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</si>
  <si>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</si>
  <si>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</si>
  <si>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</si>
  <si>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</si>
  <si>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</si>
  <si>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</si>
  <si>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</si>
  <si>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</si>
  <si>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</si>
  <si>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</si>
  <si>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</si>
  <si>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</si>
  <si>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</si>
  <si>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</si>
  <si>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</si>
  <si>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</si>
  <si>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</si>
  <si>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</si>
  <si>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</si>
  <si>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</si>
  <si>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</si>
  <si>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</si>
  <si>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</si>
  <si>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</si>
  <si>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</si>
  <si>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</si>
  <si>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</si>
  <si>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</si>
  <si>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</si>
  <si>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</si>
  <si>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</si>
  <si>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</si>
  <si>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</si>
  <si>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</si>
  <si>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</si>
  <si>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</si>
  <si>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</si>
  <si>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</si>
  <si>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</si>
  <si>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</si>
  <si>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</si>
  <si>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</si>
  <si>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</si>
  <si>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</si>
  <si>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</si>
  <si>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</si>
  <si>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</si>
  <si>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</si>
  <si>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</si>
  <si>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</si>
  <si>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</si>
  <si>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</si>
  <si>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</si>
  <si>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</si>
  <si>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</si>
  <si>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</si>
  <si>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</si>
  <si>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</si>
  <si>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</si>
  <si>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</si>
  <si>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</si>
  <si>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</si>
  <si>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</si>
  <si>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</si>
  <si>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</si>
  <si>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</si>
  <si>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</si>
  <si>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</si>
  <si>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</si>
  <si>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</si>
  <si>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</si>
  <si>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</si>
  <si>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</si>
  <si>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</si>
  <si>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</si>
  <si>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</si>
  <si>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</si>
  <si>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</si>
  <si>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</si>
  <si>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</si>
  <si>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</si>
  <si>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</si>
  <si>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</si>
  <si>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</si>
  <si>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</si>
  <si>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</si>
  <si>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</si>
  <si>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</si>
  <si>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</si>
  <si>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</si>
  <si>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</si>
  <si>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</si>
  <si>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</si>
  <si>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</si>
  <si>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</si>
  <si>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</si>
  <si>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</si>
  <si>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</si>
  <si>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</si>
  <si>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</si>
  <si>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</si>
  <si>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</si>
  <si>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</si>
  <si>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</si>
  <si>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</si>
  <si>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</si>
  <si>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</si>
  <si>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</si>
  <si>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</si>
  <si>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</si>
  <si>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</si>
  <si>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</si>
  <si>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</si>
  <si>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</si>
  <si>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</si>
  <si>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</si>
  <si>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</si>
  <si>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</si>
  <si>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</si>
  <si>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</si>
  <si>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</si>
  <si>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</si>
  <si>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</si>
  <si>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</si>
  <si>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</si>
  <si>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</si>
  <si>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</si>
  <si>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</si>
  <si>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</si>
  <si>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</si>
  <si>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</si>
  <si>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</si>
  <si>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</si>
  <si>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</si>
  <si>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</si>
  <si>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</si>
  <si>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</si>
  <si>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</si>
  <si>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</si>
  <si>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</si>
  <si>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</si>
  <si>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</si>
  <si>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</si>
  <si>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</si>
  <si>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</si>
  <si>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</si>
  <si>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</si>
  <si>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</si>
  <si>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</si>
  <si>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</si>
  <si>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</si>
  <si>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</si>
  <si>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</si>
  <si>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</si>
  <si>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</si>
  <si>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</si>
  <si>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</si>
  <si>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</si>
  <si>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</si>
  <si>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</si>
  <si>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</si>
  <si>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</si>
  <si>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</si>
  <si>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</si>
  <si>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</si>
  <si>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</si>
  <si>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</si>
  <si>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</si>
  <si>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</si>
  <si>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</si>
  <si>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</si>
  <si>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</si>
  <si>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</si>
  <si>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</si>
  <si>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</si>
  <si>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</si>
  <si>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</si>
  <si>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</si>
  <si>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</si>
  <si>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</si>
  <si>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</si>
  <si>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</si>
  <si>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</si>
  <si>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</si>
  <si>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</si>
  <si>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</si>
  <si>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</si>
  <si>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</si>
  <si>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</si>
  <si>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</si>
  <si>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</si>
  <si>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</si>
  <si>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</si>
  <si>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</si>
  <si>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</si>
  <si>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</si>
  <si>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</si>
  <si>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</si>
  <si>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</si>
  <si>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</si>
  <si>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</si>
  <si>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</si>
  <si>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</si>
  <si>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</si>
  <si>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</si>
  <si>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</si>
  <si>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</si>
  <si>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</si>
  <si>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</si>
  <si>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</si>
  <si>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</si>
  <si>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</si>
  <si>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</si>
  <si>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</si>
  <si>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</si>
  <si>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</si>
  <si>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</si>
  <si>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</si>
  <si>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</si>
  <si>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</si>
  <si>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</si>
  <si>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</si>
  <si>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</si>
  <si>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</si>
  <si>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</si>
  <si>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</si>
  <si>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</si>
  <si>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</si>
  <si>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</si>
  <si>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</si>
  <si>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</si>
  <si>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</si>
  <si>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</si>
  <si>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</si>
  <si>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</si>
  <si>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</si>
  <si>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</si>
  <si>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</si>
  <si>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</si>
  <si>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</si>
  <si>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</si>
  <si>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</si>
  <si>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</si>
  <si>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</si>
  <si>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</si>
  <si>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</si>
  <si>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</si>
  <si>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</si>
  <si>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</si>
  <si>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</si>
  <si>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</si>
  <si>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</si>
  <si>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</si>
  <si>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</si>
  <si>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</si>
  <si>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</si>
  <si>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</si>
  <si>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</si>
  <si>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</si>
  <si>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</si>
  <si>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</si>
  <si>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</si>
  <si>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</si>
  <si>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</si>
  <si>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</si>
  <si>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</si>
  <si>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</si>
  <si>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</si>
  <si>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</si>
  <si>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</si>
  <si>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</si>
  <si>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</si>
  <si>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</si>
  <si>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</si>
  <si>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</si>
  <si>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</si>
  <si>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</si>
  <si>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</si>
  <si>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</si>
  <si>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</si>
  <si>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</si>
  <si>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</si>
  <si>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</si>
  <si>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</si>
  <si>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</si>
  <si>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</si>
  <si>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</si>
  <si>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</si>
  <si>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</si>
  <si>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</si>
  <si>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</si>
  <si>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</si>
  <si>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</si>
  <si>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</si>
  <si>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</si>
  <si>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</si>
  <si>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</si>
  <si>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</si>
  <si>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</si>
  <si>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</si>
  <si>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</si>
  <si>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</si>
  <si>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</si>
  <si>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</si>
  <si>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</si>
  <si>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</si>
  <si>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</si>
  <si>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</si>
  <si>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</si>
  <si>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</si>
  <si>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</si>
  <si>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</si>
  <si>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</si>
  <si>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</si>
  <si>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</si>
  <si>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</si>
  <si>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</si>
  <si>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</si>
  <si>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</si>
  <si>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</si>
  <si>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</si>
  <si>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</si>
  <si>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</si>
  <si>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</si>
  <si>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</si>
  <si>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</si>
  <si>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</si>
  <si>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</si>
  <si>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</si>
  <si>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</si>
  <si>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</si>
  <si>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</si>
  <si>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</si>
  <si>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</si>
  <si>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</si>
  <si>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</si>
  <si>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</si>
  <si>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</si>
  <si>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</si>
  <si>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</si>
  <si>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</si>
  <si>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</si>
  <si>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</si>
  <si>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</si>
  <si>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</si>
  <si>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</si>
  <si>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</si>
  <si>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</si>
  <si>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</si>
  <si>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</si>
  <si>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</si>
  <si>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</si>
  <si>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</si>
  <si>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</si>
  <si>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</si>
  <si>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</si>
  <si>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</si>
  <si>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</si>
  <si>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</si>
  <si>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</si>
  <si>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</si>
  <si>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</si>
  <si>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</si>
  <si>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</si>
  <si>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</si>
  <si>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</si>
  <si>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</si>
  <si>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</si>
  <si>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</si>
  <si>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</si>
  <si>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</si>
  <si>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</si>
  <si>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</si>
  <si>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</si>
  <si>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</si>
  <si>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</si>
  <si>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</si>
  <si>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</si>
  <si>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</si>
  <si>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</si>
  <si>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</si>
  <si>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</si>
  <si>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</si>
  <si>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</si>
  <si>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</si>
  <si>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</si>
  <si>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</si>
  <si>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</si>
  <si>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</si>
  <si>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</si>
  <si>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</si>
  <si>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</si>
  <si>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</si>
  <si>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</si>
  <si>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</si>
  <si>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</si>
  <si>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</si>
  <si>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</si>
  <si>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</si>
  <si>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</si>
  <si>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</si>
  <si>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</si>
  <si>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</si>
  <si>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</si>
  <si>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</si>
  <si>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</si>
  <si>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</si>
  <si>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</si>
  <si>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</si>
  <si>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</si>
  <si>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</si>
  <si>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</si>
  <si>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</si>
  <si>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</si>
  <si>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</si>
  <si>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</si>
  <si>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</si>
  <si>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</si>
  <si>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</si>
  <si>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</si>
  <si>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</si>
  <si>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</si>
  <si>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</si>
  <si>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</si>
  <si>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</si>
  <si>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</si>
  <si>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</si>
  <si>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</si>
  <si>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</si>
  <si>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</si>
  <si>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</si>
  <si>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</si>
  <si>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</si>
  <si>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</si>
  <si>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</si>
  <si>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</si>
  <si>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</si>
  <si>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</si>
  <si>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</si>
  <si>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</si>
  <si>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</si>
  <si>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</si>
  <si>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</si>
  <si>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</si>
  <si>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</si>
  <si>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</si>
  <si>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</si>
  <si>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</si>
  <si>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</si>
  <si>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</si>
  <si>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</si>
  <si>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</si>
  <si>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</si>
  <si>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</si>
  <si>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</si>
  <si>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</si>
  <si>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</si>
  <si>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</si>
  <si>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</si>
  <si>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</si>
  <si>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</si>
  <si>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</si>
  <si>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</si>
  <si>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</si>
  <si>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</si>
  <si>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</si>
  <si>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</si>
  <si>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</si>
  <si>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</si>
  <si>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</si>
  <si>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</si>
  <si>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</si>
  <si>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</si>
  <si>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</si>
  <si>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</si>
  <si>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</si>
  <si>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</si>
  <si>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</si>
  <si>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</si>
  <si>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</si>
  <si>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</si>
  <si>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</si>
  <si>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</si>
  <si>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</si>
  <si>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</si>
  <si>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</si>
  <si>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</si>
  <si>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</si>
  <si>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</si>
  <si>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</si>
  <si>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</si>
  <si>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</si>
  <si>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</si>
  <si>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</si>
  <si>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</si>
  <si>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</si>
  <si>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</si>
  <si>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</si>
  <si>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</si>
  <si>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</si>
  <si>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</si>
  <si>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</si>
  <si>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</si>
  <si>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</si>
  <si>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</si>
  <si>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</si>
  <si>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</si>
  <si>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</si>
  <si>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</si>
  <si>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</si>
  <si>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</si>
  <si>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</si>
  <si>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</si>
  <si>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</si>
  <si>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</si>
  <si>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</si>
  <si>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</si>
  <si>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</si>
  <si>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</si>
  <si>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</si>
  <si>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</si>
  <si>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</si>
  <si>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</si>
  <si>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</si>
  <si>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</si>
  <si>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</si>
  <si>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</si>
  <si>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</si>
  <si>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</si>
  <si>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</si>
  <si>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</si>
  <si>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</si>
  <si>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</si>
  <si>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</si>
  <si>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</si>
  <si>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</si>
  <si>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</si>
  <si>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</si>
  <si>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</si>
  <si>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</si>
  <si>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</si>
  <si>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</si>
  <si>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</si>
  <si>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</si>
  <si>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</si>
  <si>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</si>
  <si>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</si>
  <si>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</si>
  <si>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</si>
  <si>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</si>
  <si>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</si>
  <si>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</si>
  <si>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</si>
  <si>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</si>
  <si>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</si>
  <si>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</si>
  <si>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</si>
  <si>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</si>
  <si>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</si>
  <si>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</si>
  <si>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</si>
  <si>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</si>
  <si>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</si>
  <si>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</si>
  <si>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</si>
  <si>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</si>
  <si>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</si>
  <si>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</si>
  <si>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</si>
  <si>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</si>
  <si>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</si>
  <si>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</si>
  <si>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</si>
  <si>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</si>
  <si>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</si>
  <si>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</si>
  <si>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</si>
  <si>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</si>
  <si>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</si>
  <si>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</si>
  <si>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</si>
  <si>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</si>
  <si>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</si>
  <si>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</si>
  <si>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</si>
  <si>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</si>
  <si>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</si>
  <si>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</si>
  <si>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</si>
  <si>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</si>
  <si>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</si>
  <si>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</si>
  <si>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</si>
  <si>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</si>
  <si>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</si>
  <si>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</si>
  <si>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</si>
  <si>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</si>
  <si>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</si>
  <si>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</si>
  <si>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</si>
  <si>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</si>
  <si>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</si>
  <si>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</si>
  <si>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</si>
  <si>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</si>
  <si>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</si>
  <si>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</si>
  <si>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</si>
  <si>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</si>
  <si>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</si>
  <si>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</si>
  <si>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</si>
  <si>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</si>
  <si>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</si>
  <si>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</si>
  <si>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</si>
  <si>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</si>
  <si>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</si>
  <si>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</si>
  <si>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</si>
  <si>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</si>
  <si>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</si>
  <si>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</si>
  <si>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</si>
  <si>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</si>
  <si>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</si>
  <si>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</si>
  <si>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</si>
  <si>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</si>
  <si>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</si>
  <si>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</si>
  <si>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</si>
  <si>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</si>
  <si>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</si>
  <si>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</si>
  <si>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</si>
  <si>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</si>
  <si>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</si>
  <si>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</si>
  <si>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</si>
  <si>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</si>
  <si>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</si>
  <si>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</si>
  <si>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</si>
  <si>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</si>
  <si>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</si>
  <si>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</si>
  <si>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</si>
  <si>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</si>
  <si>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</si>
  <si>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</si>
  <si>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</si>
  <si>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</si>
  <si>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</si>
  <si>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</si>
  <si>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</si>
  <si>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</si>
  <si>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</si>
  <si>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</si>
  <si>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</si>
  <si>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</si>
  <si>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</si>
  <si>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</si>
  <si>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</si>
  <si>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</si>
  <si>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</si>
  <si>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</si>
  <si>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</si>
  <si>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</si>
  <si>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</si>
  <si>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</si>
  <si>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</si>
  <si>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</si>
  <si>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</si>
  <si>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</si>
  <si>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</si>
  <si>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</si>
  <si>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</si>
  <si>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</si>
  <si>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</si>
  <si>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</si>
  <si>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</si>
  <si>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</si>
  <si>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</si>
  <si>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</si>
  <si>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</si>
  <si>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</si>
  <si>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</si>
  <si>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</si>
  <si>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</si>
  <si>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</si>
  <si>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</si>
  <si>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</si>
  <si>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</si>
  <si>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</si>
  <si>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</si>
  <si>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</si>
  <si>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</si>
  <si>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</si>
  <si>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</si>
  <si>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</si>
  <si>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</si>
  <si>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</si>
  <si>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</si>
  <si>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</si>
  <si>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</si>
  <si>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</si>
  <si>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</si>
  <si>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</si>
  <si>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</si>
  <si>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</si>
  <si>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</si>
  <si>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</si>
  <si>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</si>
  <si>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</si>
  <si>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</si>
  <si>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</si>
  <si>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</si>
  <si>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</si>
  <si>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</si>
  <si>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</si>
  <si>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</si>
  <si>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</si>
  <si>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</si>
  <si>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</si>
  <si>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</si>
  <si>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</si>
  <si>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</si>
  <si>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</si>
  <si>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</si>
  <si>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</si>
  <si>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</si>
  <si>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</si>
  <si>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</si>
  <si>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</si>
  <si>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</si>
  <si>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</si>
  <si>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</si>
  <si>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</si>
  <si>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</si>
  <si>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</si>
  <si>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</si>
  <si>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</si>
  <si>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</si>
  <si>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</si>
  <si>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</si>
  <si>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</si>
  <si>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</si>
  <si>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</si>
  <si>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</si>
  <si>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</si>
  <si>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</si>
  <si>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</si>
  <si>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</si>
  <si>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</si>
  <si>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</si>
  <si>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</si>
  <si>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</si>
  <si>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</si>
  <si>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</si>
  <si>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</si>
  <si>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</si>
  <si>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</si>
  <si>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</si>
  <si>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</si>
  <si>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</si>
  <si>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</si>
  <si>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</si>
  <si>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</si>
  <si>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</si>
  <si>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</si>
  <si>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</si>
  <si>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</si>
  <si>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</si>
  <si>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</si>
  <si>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</si>
  <si>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</si>
  <si>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</si>
  <si>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</si>
  <si>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</si>
  <si>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</si>
  <si>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</si>
  <si>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</si>
  <si>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</si>
  <si>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</si>
  <si>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</si>
  <si>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</si>
  <si>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</si>
  <si>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</si>
  <si>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</si>
  <si>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</si>
  <si>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</si>
  <si>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</si>
  <si>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</si>
  <si>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</si>
  <si>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</si>
  <si>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</si>
  <si>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</si>
  <si>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</si>
  <si>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</si>
  <si>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</si>
  <si>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</si>
  <si>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</si>
  <si>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</si>
  <si>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</si>
  <si>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</si>
  <si>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</si>
  <si>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</si>
  <si>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</si>
  <si>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</si>
  <si>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</si>
  <si>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</si>
  <si>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</si>
  <si>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</si>
  <si>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</si>
  <si>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</si>
  <si>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</si>
  <si>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</si>
  <si>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</si>
  <si>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</si>
  <si>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</si>
  <si>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</si>
  <si>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</si>
  <si>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</si>
  <si>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</si>
  <si>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</si>
  <si>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</si>
  <si>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</si>
  <si>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</si>
  <si>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</si>
  <si>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</si>
  <si>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</si>
  <si>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</si>
  <si>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</si>
  <si>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</si>
  <si>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</si>
  <si>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</si>
  <si>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</si>
  <si>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</si>
  <si>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</si>
  <si>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</si>
  <si>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</si>
  <si>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</si>
  <si>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</si>
  <si>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</si>
  <si>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</si>
  <si>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</si>
  <si>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</si>
  <si>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</si>
  <si>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</si>
  <si>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</si>
  <si>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</si>
  <si>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</si>
  <si>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</si>
  <si>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</si>
  <si>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</si>
  <si>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</si>
  <si>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</si>
  <si>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</si>
  <si>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</si>
  <si>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</si>
  <si>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</si>
  <si>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</si>
  <si>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</si>
  <si>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</si>
  <si>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</si>
  <si>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</si>
  <si>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</si>
  <si>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</si>
  <si>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</si>
  <si>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</si>
  <si>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</si>
  <si>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</si>
  <si>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</si>
  <si>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</si>
  <si>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</si>
  <si>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</si>
  <si>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</si>
  <si>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</si>
  <si>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</si>
  <si>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</si>
  <si>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</si>
  <si>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</si>
  <si>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</si>
  <si>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</si>
  <si>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</si>
  <si>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</si>
  <si>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</si>
  <si>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</si>
  <si>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</si>
  <si>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</si>
  <si>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</si>
  <si>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</si>
  <si>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</si>
  <si>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</si>
  <si>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</si>
  <si>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</si>
  <si>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</si>
  <si>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</si>
  <si>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</si>
  <si>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</si>
  <si>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</si>
  <si>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</si>
  <si>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</si>
  <si>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</si>
  <si>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</si>
  <si>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</si>
  <si>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</si>
  <si>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</si>
  <si>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</si>
  <si>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</si>
  <si>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</si>
  <si>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</si>
  <si>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</si>
  <si>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</si>
  <si>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</si>
  <si>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</si>
  <si>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</si>
  <si>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</si>
  <si>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</si>
  <si>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</si>
  <si>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</si>
  <si>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</si>
  <si>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</si>
  <si>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</si>
  <si>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</si>
  <si>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</si>
  <si>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</si>
  <si>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</si>
  <si>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</si>
  <si>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</si>
  <si>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</si>
  <si>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</si>
  <si>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</si>
  <si>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</si>
  <si>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</si>
  <si>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</si>
  <si>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</si>
  <si>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</si>
  <si>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</si>
  <si>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</si>
  <si>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</si>
  <si>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</si>
  <si>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</si>
  <si>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</si>
  <si>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</si>
  <si>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</si>
  <si>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</si>
  <si>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</si>
  <si>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</si>
  <si>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</si>
  <si>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</si>
  <si>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</si>
  <si>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</si>
  <si>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</si>
  <si>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</si>
  <si>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</si>
  <si>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</si>
  <si>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</si>
  <si>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</si>
  <si>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</si>
  <si>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</si>
  <si>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</si>
  <si>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</si>
  <si>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</si>
  <si>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</si>
  <si>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</si>
  <si>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</si>
  <si>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</si>
  <si>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</si>
  <si>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</si>
  <si>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</si>
  <si>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</si>
  <si>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</si>
  <si>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</si>
  <si>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</si>
  <si>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</si>
  <si>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</si>
  <si>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</si>
  <si>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</si>
  <si>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</si>
  <si>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</si>
  <si>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</si>
  <si>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</si>
  <si>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</si>
  <si>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</si>
  <si>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</si>
  <si>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</si>
  <si>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</si>
  <si>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</si>
  <si>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</si>
  <si>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</si>
  <si>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</si>
  <si>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</si>
  <si>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</si>
  <si>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</si>
  <si>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</si>
  <si>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</si>
  <si>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</si>
  <si>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</si>
  <si>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</si>
  <si>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</si>
  <si>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</si>
  <si>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</si>
  <si>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</si>
  <si>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</si>
  <si>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</si>
  <si>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</si>
  <si>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</si>
  <si>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</si>
  <si>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</si>
  <si>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</si>
  <si>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</si>
  <si>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</si>
  <si>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</si>
  <si>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</si>
  <si>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</si>
  <si>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</si>
  <si>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</si>
  <si>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</si>
  <si>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</si>
  <si>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</si>
  <si>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</si>
  <si>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</si>
  <si>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</si>
  <si>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</si>
  <si>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</si>
  <si>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</si>
  <si>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</si>
  <si>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</si>
  <si>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</si>
  <si>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</si>
  <si>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</si>
  <si>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</si>
  <si>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</si>
  <si>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</si>
  <si>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</si>
  <si>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</si>
  <si>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</si>
  <si>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</si>
  <si>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</si>
  <si>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</si>
  <si>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</si>
  <si>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</si>
  <si>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</si>
  <si>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</si>
  <si>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</si>
  <si>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</si>
  <si>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</si>
  <si>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</si>
  <si>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</si>
  <si>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</si>
  <si>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</si>
  <si>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</si>
  <si>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</si>
  <si>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</si>
  <si>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</si>
  <si>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</si>
  <si>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</si>
  <si>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</si>
  <si>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</si>
  <si>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</si>
  <si>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</si>
  <si>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</si>
  <si>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</si>
  <si>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</si>
  <si>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</si>
  <si>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</si>
  <si>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</si>
  <si>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</si>
  <si>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</si>
  <si>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</si>
  <si>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</si>
  <si>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</si>
  <si>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</si>
  <si>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</si>
  <si>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</si>
  <si>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</si>
  <si>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</si>
  <si>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</si>
  <si>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</si>
  <si>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</si>
  <si>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</si>
  <si>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</si>
  <si>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</si>
  <si>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</si>
  <si>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</si>
  <si>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</si>
  <si>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</si>
  <si>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</si>
  <si>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</si>
  <si>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</si>
  <si>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</si>
  <si>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</si>
  <si>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</si>
  <si>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</si>
  <si>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</si>
  <si>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</si>
  <si>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</si>
  <si>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</si>
  <si>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</si>
  <si>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</si>
  <si>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</si>
  <si>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</si>
  <si>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</si>
  <si>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</si>
  <si>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</si>
  <si>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</si>
  <si>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</si>
  <si>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</si>
  <si>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</si>
  <si>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</si>
  <si>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</si>
  <si>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</si>
  <si>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</si>
  <si>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</si>
  <si>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</si>
  <si>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</si>
  <si>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</si>
  <si>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</si>
  <si>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</si>
  <si>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</si>
  <si>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</si>
  <si>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</si>
  <si>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</si>
  <si>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</si>
  <si>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</si>
  <si>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</si>
  <si>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</si>
  <si>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</si>
  <si>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</si>
  <si>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</si>
  <si>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</si>
  <si>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</si>
  <si>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</si>
  <si>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</si>
  <si>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</si>
  <si>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</si>
  <si>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</si>
  <si>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</si>
  <si>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</si>
  <si>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</si>
  <si>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</si>
  <si>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</si>
  <si>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</si>
  <si>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</si>
  <si>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</si>
  <si>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</si>
  <si>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</si>
  <si>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</si>
  <si>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</si>
  <si>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</si>
  <si>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</si>
  <si>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</si>
  <si>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</si>
  <si>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</si>
  <si>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</si>
  <si>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</si>
  <si>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</si>
  <si>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</si>
  <si>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</si>
  <si>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</si>
  <si>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</si>
  <si>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</si>
  <si>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</si>
  <si>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</si>
  <si>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</si>
  <si>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</si>
  <si>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</si>
  <si>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</si>
  <si>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</si>
  <si>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</si>
  <si>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</si>
  <si>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</si>
  <si>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</si>
  <si>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</si>
  <si>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</si>
  <si>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</si>
  <si>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</si>
  <si>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</si>
  <si>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</si>
  <si>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</si>
  <si>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</si>
  <si>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</si>
  <si>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</si>
  <si>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</si>
  <si>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</si>
  <si>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</si>
  <si>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</si>
  <si>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</si>
  <si>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</si>
  <si>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</si>
  <si>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</si>
  <si>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</si>
  <si>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</si>
  <si>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</si>
  <si>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</si>
  <si>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</si>
  <si>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</si>
  <si>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</si>
  <si>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</si>
  <si>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</si>
  <si>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</si>
  <si>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</si>
  <si>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</si>
  <si>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</si>
  <si>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</si>
  <si>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</si>
  <si>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</si>
  <si>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</si>
  <si>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</si>
  <si>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</si>
  <si>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</si>
  <si>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</si>
  <si>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</si>
  <si>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</si>
  <si>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</si>
  <si>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</si>
  <si>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</si>
  <si>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</si>
  <si>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</si>
  <si>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</si>
  <si>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</si>
  <si>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</si>
  <si>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</si>
  <si>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</si>
  <si>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</si>
  <si>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</si>
  <si>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</si>
  <si>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</si>
  <si>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</si>
  <si>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</si>
  <si>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</si>
  <si>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</si>
  <si>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</si>
  <si>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</si>
  <si>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</si>
  <si>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</si>
  <si>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</si>
  <si>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</si>
  <si>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</si>
  <si>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</si>
  <si>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</si>
  <si>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</si>
  <si>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</si>
  <si>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</si>
  <si>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</si>
  <si>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</si>
  <si>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</si>
  <si>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</si>
  <si>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</si>
  <si>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</si>
  <si>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</si>
  <si>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</si>
  <si>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</si>
  <si>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</si>
  <si>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</si>
  <si>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</si>
  <si>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</si>
  <si>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</si>
  <si>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</si>
  <si>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</si>
  <si>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</si>
  <si>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</si>
  <si>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</si>
  <si>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</si>
  <si>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</si>
  <si>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</si>
  <si>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</si>
  <si>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</si>
  <si>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</si>
  <si>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</si>
  <si>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</si>
  <si>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</si>
  <si>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</si>
  <si>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</si>
  <si>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</si>
  <si>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</si>
  <si>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</si>
  <si>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</si>
  <si>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</si>
  <si>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</si>
  <si>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</si>
  <si>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</si>
  <si>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</si>
  <si>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</si>
  <si>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</si>
  <si>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</si>
  <si>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</si>
  <si>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</si>
  <si>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</si>
  <si>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</si>
  <si>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</si>
  <si>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</si>
  <si>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</si>
  <si>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</si>
  <si>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</si>
  <si>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</si>
  <si>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</si>
  <si>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</si>
  <si>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</si>
  <si>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</si>
  <si>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</si>
  <si>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</si>
  <si>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</si>
  <si>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</si>
  <si>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</si>
  <si>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</si>
  <si>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</si>
  <si>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</si>
  <si>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</si>
  <si>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</si>
  <si>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</si>
  <si>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</si>
  <si>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</si>
  <si>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</si>
  <si>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</si>
  <si>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</si>
  <si>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</si>
  <si>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</si>
  <si>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</si>
  <si>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</si>
  <si>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</si>
  <si>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</si>
  <si>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</si>
  <si>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</si>
  <si>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</si>
  <si>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</si>
  <si>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</si>
  <si>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</si>
  <si>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</si>
  <si>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</si>
  <si>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</si>
  <si>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</si>
  <si>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</si>
  <si>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</si>
  <si>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</si>
  <si>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</si>
  <si>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</si>
  <si>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</si>
  <si>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</si>
  <si>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</si>
  <si>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</si>
  <si>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</si>
  <si>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</si>
  <si>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</si>
  <si>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</si>
  <si>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</si>
  <si>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</si>
  <si>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</si>
  <si>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</si>
  <si>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</si>
  <si>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</si>
  <si>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</si>
  <si>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</si>
  <si>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</si>
  <si>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</si>
  <si>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</si>
  <si>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</si>
  <si>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</si>
  <si>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</si>
  <si>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</si>
  <si>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</si>
  <si>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</si>
  <si>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</si>
  <si>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</si>
  <si>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</si>
  <si>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</si>
  <si>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</si>
  <si>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</si>
  <si>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</si>
  <si>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</si>
  <si>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</si>
  <si>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</si>
  <si>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</si>
  <si>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</si>
  <si>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</si>
  <si>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</si>
  <si>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</si>
  <si>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</si>
  <si>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</si>
  <si>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</si>
  <si>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</si>
  <si>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</si>
  <si>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</si>
  <si>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</si>
  <si>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</si>
  <si>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</si>
  <si>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</si>
  <si>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</si>
  <si>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</si>
  <si>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</si>
  <si>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</si>
  <si>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</si>
  <si>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</si>
  <si>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</si>
  <si>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</si>
  <si>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</si>
  <si>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</si>
  <si>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</si>
  <si>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</si>
  <si>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</si>
  <si>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</si>
  <si>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</si>
  <si>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</si>
  <si>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</si>
  <si>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</si>
  <si>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</si>
  <si>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</si>
  <si>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</si>
  <si>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</si>
  <si>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</si>
  <si>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</si>
  <si>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</si>
  <si>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</si>
  <si>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</si>
  <si>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</si>
  <si>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</si>
  <si>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</si>
  <si>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</si>
  <si>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</si>
  <si>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</si>
  <si>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</si>
  <si>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</si>
  <si>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</si>
  <si>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</si>
  <si>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</si>
  <si>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</si>
  <si>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</si>
  <si>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</si>
  <si>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</si>
  <si>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</si>
  <si>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</si>
  <si>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</si>
  <si>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</si>
  <si>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</si>
  <si>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</si>
  <si>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</si>
  <si>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</si>
  <si>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</si>
  <si>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</si>
  <si>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</si>
  <si>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</si>
  <si>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</si>
  <si>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</si>
  <si>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</si>
  <si>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</si>
  <si>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</si>
  <si>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</si>
  <si>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</si>
  <si>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</si>
  <si>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</si>
  <si>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</si>
  <si>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</si>
  <si>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</si>
  <si>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</si>
  <si>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</si>
  <si>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</si>
  <si>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</si>
  <si>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</si>
  <si>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</si>
  <si>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</si>
  <si>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</si>
  <si>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</si>
  <si>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</si>
  <si>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</si>
  <si>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</si>
  <si>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</si>
  <si>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</si>
  <si>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</si>
  <si>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</si>
  <si>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</si>
  <si>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</si>
  <si>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</si>
  <si>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</si>
  <si>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</si>
  <si>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</si>
  <si>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</si>
  <si>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</si>
  <si>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</si>
  <si>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</si>
  <si>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</si>
  <si>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</si>
  <si>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</si>
  <si>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</si>
  <si>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</si>
  <si>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</si>
  <si>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</si>
  <si>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</si>
  <si>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</si>
  <si>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</si>
  <si>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</si>
  <si>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</si>
  <si>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</si>
  <si>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</si>
  <si>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</si>
  <si>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</si>
  <si>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</si>
  <si>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</si>
  <si>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</si>
  <si>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</si>
  <si>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</si>
  <si>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</si>
  <si>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</si>
  <si>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</si>
  <si>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</si>
  <si>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</si>
  <si>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</si>
  <si>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</si>
  <si>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</si>
  <si>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</si>
  <si>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</si>
  <si>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</si>
  <si>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</si>
  <si>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</si>
  <si>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</si>
  <si>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</si>
  <si>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</si>
  <si>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</si>
  <si>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</si>
  <si>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</si>
  <si>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</si>
  <si>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</si>
  <si>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</si>
  <si>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</si>
  <si>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</si>
  <si>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</si>
  <si>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</si>
  <si>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</si>
  <si>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</si>
  <si>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</si>
  <si>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</si>
  <si>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</si>
  <si>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</si>
  <si>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</si>
  <si>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</si>
  <si>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</si>
  <si>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</si>
  <si>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</si>
  <si>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</si>
  <si>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</si>
  <si>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</si>
  <si>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</si>
  <si>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</si>
  <si>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</si>
  <si>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</si>
  <si>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</si>
  <si>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</si>
  <si>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</si>
  <si>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</si>
  <si>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</si>
  <si>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</si>
  <si>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</si>
  <si>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</si>
  <si>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</si>
  <si>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</si>
  <si>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</si>
  <si>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</si>
  <si>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</si>
  <si>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</si>
  <si>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</si>
  <si>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</si>
  <si>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</si>
  <si>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</si>
  <si>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</si>
  <si>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</si>
  <si>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</si>
  <si>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</si>
  <si>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</si>
  <si>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</si>
  <si>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</si>
  <si>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</si>
  <si>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</si>
  <si>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</si>
  <si>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</si>
  <si>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</si>
  <si>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</si>
  <si>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</si>
  <si>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</si>
  <si>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</si>
  <si>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</si>
  <si>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</si>
  <si>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</si>
  <si>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</si>
  <si>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</si>
  <si>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</si>
  <si>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</si>
  <si>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</si>
  <si>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</si>
  <si>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</si>
  <si>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</si>
  <si>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</si>
  <si>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</si>
  <si>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</si>
  <si>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</si>
  <si>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</si>
  <si>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</si>
  <si>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</si>
  <si>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</si>
  <si>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</si>
  <si>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</si>
  <si>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</si>
  <si>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</si>
  <si>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</si>
  <si>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</si>
  <si>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</si>
  <si>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</si>
  <si>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</si>
  <si>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</si>
  <si>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</si>
  <si>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</si>
  <si>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</si>
  <si>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</si>
  <si>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</si>
  <si>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</si>
  <si>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</si>
  <si>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</si>
  <si>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</si>
  <si>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</si>
  <si>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</si>
  <si>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</si>
  <si>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</si>
  <si>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</si>
  <si>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</si>
  <si>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</si>
  <si>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</si>
  <si>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</si>
  <si>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</si>
  <si>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</si>
  <si>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</si>
  <si>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</si>
  <si>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</si>
  <si>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</si>
  <si>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</si>
  <si>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</si>
  <si>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</si>
  <si>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</si>
  <si>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</si>
  <si>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</si>
  <si>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</si>
  <si>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</si>
  <si>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</si>
  <si>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</si>
  <si>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</si>
  <si>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</si>
  <si>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</si>
  <si>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</si>
  <si>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</si>
  <si>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</si>
  <si>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</si>
  <si>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</si>
  <si>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</si>
  <si>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</si>
  <si>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</si>
  <si>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</si>
  <si>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</si>
  <si>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</si>
  <si>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</si>
  <si>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</si>
  <si>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</si>
  <si>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</si>
  <si>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</si>
  <si>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</si>
  <si>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</si>
  <si>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</si>
  <si>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</si>
  <si>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</si>
  <si>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</si>
  <si>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</si>
  <si>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</si>
  <si>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</si>
  <si>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</si>
  <si>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</si>
  <si>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</si>
  <si>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</si>
  <si>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</si>
  <si>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</si>
  <si>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</si>
  <si>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</si>
  <si>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</si>
  <si>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</si>
  <si>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</si>
  <si>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</si>
  <si>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</si>
  <si>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</si>
  <si>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</si>
  <si>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</si>
  <si>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</si>
  <si>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</si>
  <si>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</si>
  <si>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</si>
  <si>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</si>
  <si>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</si>
  <si>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</si>
  <si>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</si>
  <si>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</si>
  <si>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</si>
  <si>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</si>
  <si>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</si>
  <si>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</si>
  <si>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</si>
  <si>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</si>
  <si>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</si>
  <si>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</si>
  <si>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</si>
  <si>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</si>
  <si>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</si>
  <si>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</si>
  <si>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</si>
  <si>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</si>
  <si>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</si>
  <si>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</si>
  <si>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</si>
  <si>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</si>
  <si>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</si>
  <si>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</si>
  <si>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</si>
  <si>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</si>
  <si>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</si>
  <si>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</si>
  <si>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</si>
  <si>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</si>
  <si>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</si>
  <si>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</si>
  <si>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</si>
  <si>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</si>
  <si>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</si>
  <si>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</si>
  <si>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</si>
  <si>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</si>
  <si>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</si>
  <si>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</si>
  <si>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</si>
  <si>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</si>
  <si>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</si>
  <si>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</si>
  <si>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</si>
  <si>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</si>
  <si>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</si>
  <si>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</si>
  <si>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</si>
  <si>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</si>
  <si>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</si>
  <si>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</si>
  <si>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</si>
  <si>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</si>
  <si>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</si>
  <si>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</si>
  <si>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</si>
  <si>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</si>
  <si>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</si>
  <si>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</si>
  <si>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</si>
  <si>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</si>
  <si>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</si>
  <si>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</si>
  <si>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</si>
  <si>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</si>
  <si>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</si>
  <si>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</si>
  <si>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</si>
  <si>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</si>
  <si>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</si>
  <si>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</si>
  <si>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</si>
  <si>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</si>
  <si>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</si>
  <si>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</si>
  <si>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</si>
  <si>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</si>
  <si>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</si>
  <si>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</si>
  <si>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</si>
  <si>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</si>
  <si>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</si>
  <si>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</si>
  <si>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</si>
  <si>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</si>
  <si>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</si>
  <si>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</si>
  <si>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</si>
  <si>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</si>
  <si>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</si>
  <si>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</si>
  <si>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</si>
  <si>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</si>
  <si>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</si>
  <si>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</si>
  <si>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</si>
  <si>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</si>
  <si>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</si>
  <si>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</si>
  <si>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</si>
  <si>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</si>
  <si>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</si>
  <si>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</si>
  <si>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</si>
  <si>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</si>
  <si>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</si>
  <si>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</si>
  <si>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</si>
  <si>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</si>
  <si>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</si>
  <si>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</si>
  <si>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</si>
  <si>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</si>
  <si>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</si>
  <si>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</si>
  <si>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</si>
  <si>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</si>
  <si>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</si>
  <si>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</si>
  <si>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</si>
  <si>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</si>
  <si>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</si>
  <si>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</si>
  <si>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</si>
  <si>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</si>
  <si>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</si>
  <si>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</si>
  <si>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</si>
  <si>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</si>
  <si>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</si>
  <si>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</si>
  <si>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</si>
  <si>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</si>
  <si>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</si>
  <si>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</si>
  <si>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</si>
  <si>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</si>
  <si>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</si>
  <si>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</si>
  <si>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</si>
  <si>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</si>
  <si>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</si>
  <si>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</si>
  <si>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</si>
  <si>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</si>
  <si>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</si>
  <si>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</si>
  <si>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</si>
  <si>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</si>
  <si>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</si>
  <si>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</si>
  <si>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</si>
  <si>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</si>
  <si>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</si>
  <si>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</si>
  <si>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</si>
  <si>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</si>
  <si>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</si>
  <si>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</si>
  <si>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</si>
  <si>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</si>
  <si>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</si>
  <si>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</si>
  <si>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</si>
  <si>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</si>
  <si>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</si>
  <si>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</si>
  <si>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</si>
  <si>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</si>
  <si>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</si>
  <si>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</si>
  <si>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</si>
  <si>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</si>
  <si>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</si>
  <si>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</si>
  <si>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</si>
  <si>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</si>
  <si>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</si>
  <si>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</si>
  <si>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</si>
  <si>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</si>
  <si>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</si>
  <si>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</si>
  <si>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</si>
  <si>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</si>
  <si>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</si>
  <si>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</si>
  <si>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</si>
  <si>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</si>
  <si>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</si>
  <si>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</si>
  <si>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</si>
  <si>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</si>
  <si>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</si>
  <si>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</si>
  <si>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</si>
  <si>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</si>
  <si>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</si>
  <si>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</si>
  <si>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</si>
  <si>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</si>
  <si>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</si>
  <si>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</si>
  <si>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</si>
  <si>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</si>
  <si>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</si>
  <si>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</si>
  <si>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</si>
  <si>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</si>
  <si>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</si>
  <si>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</si>
  <si>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</si>
  <si>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</si>
  <si>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</si>
  <si>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</si>
  <si>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</si>
  <si>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</si>
  <si>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</si>
  <si>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</si>
  <si>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</si>
  <si>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</si>
  <si>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</si>
  <si>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</si>
  <si>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</si>
  <si>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</si>
  <si>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</si>
  <si>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</si>
  <si>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</si>
  <si>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</si>
  <si>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</si>
  <si>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</si>
  <si>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</si>
  <si>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</si>
  <si>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</si>
  <si>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</si>
  <si>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</si>
  <si>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</si>
  <si>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</si>
  <si>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</si>
  <si>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</si>
  <si>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</si>
  <si>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</si>
  <si>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</si>
  <si>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</si>
  <si>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</si>
  <si>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</si>
  <si>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</si>
  <si>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</si>
  <si>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</si>
  <si>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</si>
  <si>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</si>
  <si>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</si>
  <si>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</si>
  <si>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</si>
  <si>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</si>
  <si>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</si>
  <si>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</si>
  <si>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</si>
  <si>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</si>
  <si>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</si>
  <si>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</si>
  <si>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</si>
  <si>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</si>
  <si>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</si>
  <si>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</si>
  <si>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</si>
  <si>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</si>
  <si>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</si>
  <si>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</si>
  <si>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</si>
  <si>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</si>
  <si>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</si>
  <si>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</si>
  <si>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</si>
  <si>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</si>
  <si>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</si>
  <si>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</si>
  <si>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</si>
  <si>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</si>
  <si>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</si>
  <si>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</si>
  <si>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</si>
  <si>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</si>
  <si>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</si>
  <si>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</si>
  <si>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</si>
  <si>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</si>
  <si>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</si>
  <si>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</si>
  <si>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</si>
  <si>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</si>
  <si>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</si>
  <si>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</si>
  <si>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</si>
  <si>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</si>
  <si>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</si>
  <si>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</si>
  <si>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</si>
  <si>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</si>
  <si>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</si>
  <si>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</si>
  <si>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</si>
  <si>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</si>
  <si>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</si>
  <si>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</si>
  <si>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</si>
  <si>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</si>
  <si>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</si>
  <si>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</si>
  <si>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</si>
  <si>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</si>
  <si>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</si>
  <si>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</si>
  <si>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</si>
  <si>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</si>
  <si>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</si>
  <si>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</si>
  <si>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</si>
  <si>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</si>
  <si>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</si>
  <si>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</si>
  <si>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</si>
  <si>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</si>
  <si>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</si>
  <si>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</si>
  <si>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</si>
  <si>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</si>
  <si>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</si>
  <si>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</si>
  <si>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</si>
  <si>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</si>
  <si>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</si>
  <si>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</si>
  <si>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</si>
  <si>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</si>
  <si>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</si>
  <si>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</si>
  <si>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</si>
  <si>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</si>
  <si>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</si>
  <si>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</si>
  <si>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</si>
  <si>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</si>
  <si>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</si>
  <si>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</si>
  <si>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</si>
  <si>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</si>
  <si>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</si>
  <si>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</si>
  <si>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</si>
  <si>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</si>
  <si>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</si>
  <si>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</si>
  <si>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</si>
  <si>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</si>
  <si>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</si>
  <si>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</si>
  <si>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</si>
  <si>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</si>
  <si>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</si>
  <si>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</si>
  <si>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</si>
  <si>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</si>
  <si>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</si>
  <si>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</si>
  <si>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</si>
  <si>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</si>
  <si>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</si>
  <si>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</si>
  <si>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</si>
  <si>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</si>
  <si>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</si>
  <si>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</si>
  <si>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</si>
  <si>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</si>
  <si>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</si>
  <si>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</si>
  <si>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</si>
  <si>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</si>
  <si>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</si>
  <si>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</si>
  <si>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</si>
  <si>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</si>
  <si>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</si>
  <si>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</si>
  <si>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</si>
  <si>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</si>
  <si>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</si>
  <si>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</si>
  <si>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</si>
  <si>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</si>
  <si>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</si>
  <si>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</si>
  <si>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</si>
  <si>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</si>
  <si>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</si>
  <si>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</si>
  <si>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</si>
  <si>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</si>
  <si>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</si>
  <si>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</si>
  <si>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</si>
  <si>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</si>
  <si>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</si>
  <si>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</si>
  <si>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</si>
  <si>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</si>
  <si>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</si>
  <si>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</si>
  <si>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</si>
  <si>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</si>
  <si>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</si>
  <si>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</si>
  <si>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</si>
  <si>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</si>
  <si>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</si>
  <si>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</si>
  <si>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</si>
  <si>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</si>
  <si>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</si>
  <si>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</si>
  <si>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</si>
  <si>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</si>
  <si>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</si>
  <si>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</si>
  <si>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</si>
  <si>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</si>
  <si>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</si>
  <si>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</si>
  <si>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</si>
  <si>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</si>
  <si>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</si>
  <si>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</si>
  <si>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</si>
  <si>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</si>
  <si>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</si>
  <si>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</si>
  <si>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</si>
  <si>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</si>
  <si>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</si>
  <si>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</si>
  <si>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</si>
  <si>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</si>
  <si>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</si>
  <si>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</si>
  <si>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</si>
  <si>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</si>
  <si>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</si>
  <si>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</si>
  <si>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</si>
  <si>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</si>
  <si>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</si>
  <si>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</si>
  <si>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</si>
  <si>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</si>
  <si>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</si>
  <si>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</si>
  <si>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</si>
  <si>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</si>
  <si>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</si>
  <si>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</si>
  <si>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</si>
  <si>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</si>
  <si>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</si>
  <si>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</si>
  <si>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</si>
  <si>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</si>
  <si>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</si>
  <si>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</si>
  <si>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</si>
  <si>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</si>
  <si>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</si>
  <si>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</si>
  <si>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</si>
  <si>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</si>
  <si>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</si>
  <si>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</si>
  <si>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</si>
  <si>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</si>
  <si>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</si>
  <si>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</si>
  <si>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</si>
  <si>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</si>
  <si>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</si>
  <si>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</si>
  <si>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</si>
  <si>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</si>
  <si>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</si>
  <si>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</si>
  <si>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</si>
  <si>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</si>
  <si>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</si>
  <si>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</si>
  <si>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</si>
  <si>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</si>
  <si>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</si>
  <si>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</si>
  <si>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</si>
  <si>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</si>
  <si>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</si>
  <si>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</si>
  <si>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</si>
  <si>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</si>
  <si>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</si>
  <si>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</si>
  <si>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</si>
  <si>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</si>
  <si>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</si>
  <si>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</si>
  <si>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</si>
  <si>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</si>
  <si>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</si>
  <si>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</si>
  <si>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</si>
  <si>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</si>
  <si>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</si>
  <si>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</si>
  <si>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</si>
  <si>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</si>
  <si>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</si>
  <si>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</si>
  <si>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</si>
  <si>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</si>
  <si>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</si>
  <si>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</si>
  <si>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</si>
  <si>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</si>
  <si>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</si>
  <si>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</si>
  <si>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</si>
  <si>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</si>
  <si>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</si>
  <si>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</si>
  <si>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</si>
  <si>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</si>
  <si>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</si>
  <si>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</si>
  <si>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</si>
  <si>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</si>
  <si>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</si>
  <si>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</si>
  <si>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</si>
  <si>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</si>
  <si>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</si>
  <si>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</si>
  <si>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</si>
  <si>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</si>
  <si>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</si>
  <si>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</si>
  <si>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</si>
  <si>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</si>
  <si>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</si>
  <si>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</si>
  <si>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</si>
  <si>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</si>
  <si>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</si>
  <si>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</si>
  <si>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</si>
  <si>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</si>
  <si>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</si>
  <si>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</si>
  <si>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</si>
  <si>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</si>
  <si>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</si>
  <si>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</si>
  <si>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</si>
  <si>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</si>
  <si>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</si>
  <si>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</si>
  <si>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</si>
  <si>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</si>
  <si>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</si>
  <si>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</si>
  <si>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</si>
  <si>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</si>
  <si>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</si>
  <si>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</si>
  <si>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</si>
  <si>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</si>
  <si>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</si>
  <si>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</si>
  <si>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</si>
  <si>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</si>
  <si>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</si>
  <si>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</si>
  <si>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</si>
  <si>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</si>
  <si>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</si>
  <si>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</si>
  <si>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</si>
  <si>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</si>
  <si>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</si>
  <si>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</si>
  <si>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</si>
  <si>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</si>
  <si>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</si>
  <si>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</si>
  <si>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</si>
  <si>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</si>
  <si>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</si>
  <si>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</si>
  <si>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</si>
  <si>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</si>
  <si>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</si>
  <si>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</si>
  <si>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</si>
  <si>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</si>
  <si>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</si>
  <si>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</si>
  <si>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</si>
  <si>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</si>
  <si>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</si>
  <si>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</si>
  <si>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</si>
  <si>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</si>
  <si>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</si>
  <si>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</si>
  <si>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</si>
  <si>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</si>
  <si>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</si>
  <si>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</si>
  <si>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</si>
  <si>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</si>
  <si>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</si>
  <si>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</si>
  <si>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</si>
  <si>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</si>
  <si>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</si>
  <si>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</si>
  <si>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</si>
  <si>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</si>
  <si>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</si>
  <si>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</si>
  <si>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</si>
  <si>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</si>
  <si>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</si>
  <si>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</si>
  <si>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</si>
  <si>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</si>
  <si>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</si>
  <si>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</si>
  <si>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</si>
  <si>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</si>
  <si>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</si>
  <si>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</si>
  <si>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</si>
  <si>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</si>
  <si>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</si>
  <si>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</si>
  <si>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</si>
  <si>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</si>
  <si>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</si>
  <si>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</si>
  <si>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</si>
  <si>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</si>
  <si>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</si>
  <si>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</si>
  <si>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</si>
  <si>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</si>
  <si>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</si>
  <si>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</si>
  <si>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</si>
  <si>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</si>
  <si>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</si>
  <si>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</si>
  <si>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</si>
  <si>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</si>
  <si>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</si>
  <si>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</si>
  <si>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</si>
  <si>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</si>
  <si>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</si>
  <si>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</si>
  <si>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</si>
  <si>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</si>
  <si>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</si>
  <si>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</si>
  <si>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</si>
  <si>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</si>
  <si>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</si>
  <si>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</si>
  <si>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</si>
  <si>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</si>
  <si>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</si>
  <si>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</si>
  <si>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</si>
  <si>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</si>
  <si>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</si>
  <si>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</si>
  <si>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</si>
  <si>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</si>
  <si>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</si>
  <si>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</si>
  <si>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</si>
  <si>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</si>
  <si>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</si>
  <si>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</si>
  <si>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</si>
  <si>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</si>
  <si>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</si>
  <si>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</si>
  <si>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</si>
  <si>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</si>
  <si>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</si>
  <si>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</si>
  <si>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</si>
  <si>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</si>
  <si>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</si>
  <si>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</si>
  <si>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</si>
  <si>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</si>
  <si>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</si>
  <si>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</si>
  <si>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</si>
  <si>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</si>
  <si>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</si>
  <si>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</si>
  <si>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</si>
  <si>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</si>
  <si>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</si>
  <si>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</si>
  <si>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</si>
  <si>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</si>
  <si>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</si>
  <si>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</si>
  <si>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</si>
  <si>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</si>
  <si>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</si>
  <si>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</si>
  <si>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</si>
  <si>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</si>
  <si>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</si>
  <si>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</si>
  <si>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</si>
  <si>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</si>
  <si>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</si>
  <si>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</si>
  <si>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</si>
  <si>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</si>
  <si>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</si>
  <si>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</si>
  <si>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</si>
  <si>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</si>
  <si>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</si>
  <si>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</si>
  <si>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</si>
  <si>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</si>
  <si>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</si>
  <si>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</si>
  <si>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</si>
  <si>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</si>
  <si>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</si>
  <si>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</si>
  <si>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</si>
  <si>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</si>
  <si>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</si>
  <si>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</si>
  <si>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</si>
  <si>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</si>
  <si>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</si>
  <si>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</si>
  <si>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</si>
  <si>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</si>
  <si>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</si>
  <si>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</si>
  <si>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</si>
  <si>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</si>
  <si>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</si>
  <si>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</si>
  <si>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</si>
  <si>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</si>
  <si>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</si>
  <si>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</si>
  <si>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</si>
  <si>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</si>
  <si>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</si>
  <si>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</si>
  <si>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</si>
  <si>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</si>
  <si>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</si>
  <si>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</si>
  <si>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</si>
  <si>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</si>
  <si>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</si>
  <si>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</si>
  <si>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</si>
  <si>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</si>
  <si>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</si>
  <si>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</si>
  <si>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</si>
  <si>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</si>
  <si>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</si>
  <si>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</si>
  <si>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</si>
  <si>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</si>
  <si>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</si>
  <si>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</si>
  <si>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</si>
  <si>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</si>
  <si>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</si>
  <si>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</si>
  <si>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</si>
  <si>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</si>
  <si>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</si>
  <si>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</si>
  <si>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</si>
  <si>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</si>
  <si>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</si>
  <si>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</si>
  <si>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</si>
  <si>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</si>
  <si>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</si>
  <si>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</si>
  <si>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</si>
  <si>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</si>
  <si>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</si>
  <si>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</si>
  <si>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</si>
  <si>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</si>
  <si>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</si>
  <si>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</si>
  <si>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</si>
  <si>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</si>
  <si>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</si>
  <si>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</si>
  <si>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</si>
  <si>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</si>
  <si>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</si>
  <si>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</si>
  <si>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</si>
  <si>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</si>
  <si>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</si>
  <si>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</si>
  <si>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</si>
  <si>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</si>
  <si>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</si>
  <si>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</si>
  <si>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</si>
  <si>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</si>
  <si>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</si>
  <si>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</si>
  <si>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</si>
  <si>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</si>
  <si>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</si>
  <si>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</si>
  <si>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</si>
  <si>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</si>
  <si>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</si>
  <si>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</si>
  <si>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</si>
  <si>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</si>
  <si>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</si>
  <si>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</si>
  <si>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</si>
  <si>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</si>
  <si>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</si>
  <si>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</si>
  <si>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</si>
  <si>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</si>
  <si>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</si>
  <si>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</si>
  <si>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</si>
  <si>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</si>
  <si>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</si>
  <si>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</si>
  <si>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</si>
  <si>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</si>
  <si>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</si>
  <si>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</si>
  <si>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</si>
  <si>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</si>
  <si>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</si>
  <si>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</si>
  <si>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</si>
  <si>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</si>
  <si>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</si>
  <si>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</si>
  <si>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</si>
  <si>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</si>
  <si>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</si>
  <si>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</si>
  <si>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</si>
  <si>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</si>
  <si>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</si>
  <si>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</si>
  <si>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</si>
  <si>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</si>
  <si>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</si>
  <si>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</si>
  <si>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</si>
  <si>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</si>
  <si>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</si>
  <si>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</si>
  <si>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</si>
  <si>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</si>
  <si>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</si>
  <si>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</si>
  <si>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</si>
  <si>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</si>
  <si>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</si>
  <si>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</si>
  <si>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</si>
  <si>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</si>
  <si>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</si>
  <si>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</si>
  <si>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</si>
  <si>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</si>
  <si>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</si>
  <si>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</si>
  <si>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</si>
  <si>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</si>
  <si>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</si>
  <si>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</si>
  <si>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</si>
  <si>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</si>
  <si>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</si>
  <si>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</si>
  <si>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</si>
  <si>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</si>
  <si>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</si>
  <si>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</si>
  <si>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</si>
  <si>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</si>
  <si>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</si>
  <si>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</si>
  <si>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</si>
  <si>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</si>
  <si>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</si>
  <si>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</si>
  <si>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</si>
  <si>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</si>
  <si>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</si>
  <si>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</si>
  <si>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</si>
  <si>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</si>
  <si>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</si>
  <si>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</si>
  <si>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</si>
  <si>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</si>
  <si>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</si>
  <si>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</si>
  <si>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</si>
  <si>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</si>
  <si>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</si>
  <si>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</si>
  <si>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</si>
  <si>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</si>
  <si>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</si>
  <si>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</si>
  <si>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</si>
  <si>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</si>
  <si>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</si>
  <si>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</si>
  <si>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</si>
  <si>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</si>
  <si>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</si>
  <si>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</si>
  <si>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</si>
  <si>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</si>
  <si>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</si>
  <si>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</si>
  <si>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</si>
  <si>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</si>
  <si>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</si>
  <si>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</si>
  <si>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</si>
  <si>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</si>
  <si>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</si>
  <si>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</si>
  <si>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</si>
  <si>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</si>
  <si>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</si>
  <si>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</si>
  <si>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</si>
  <si>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</si>
  <si>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</si>
  <si>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</si>
  <si>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</si>
  <si>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</si>
  <si>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</si>
  <si>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</si>
  <si>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</si>
  <si>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</si>
  <si>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</si>
  <si>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</si>
  <si>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</si>
  <si>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</si>
  <si>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</si>
  <si>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</si>
  <si>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</si>
  <si>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</si>
  <si>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</si>
  <si>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</si>
  <si>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</si>
  <si>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</si>
  <si>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</si>
  <si>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</si>
  <si>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</si>
  <si>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</si>
  <si>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</si>
  <si>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</si>
  <si>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</si>
  <si>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</si>
  <si>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</si>
  <si>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</si>
  <si>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</si>
  <si>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</si>
  <si>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</si>
  <si>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</si>
  <si>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</si>
  <si>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</si>
  <si>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</si>
  <si>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</si>
  <si>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</si>
  <si>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</si>
  <si>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</si>
  <si>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</si>
  <si>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</si>
  <si>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</si>
  <si>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</si>
  <si>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</si>
  <si>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</si>
  <si>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</si>
  <si>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</si>
  <si>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</si>
  <si>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</si>
  <si>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</si>
  <si>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</si>
  <si>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</si>
  <si>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</si>
  <si>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</si>
  <si>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</si>
  <si>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</si>
  <si>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</si>
  <si>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</si>
  <si>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</si>
  <si>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</si>
  <si>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</si>
  <si>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</si>
  <si>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</si>
  <si>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</si>
  <si>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</si>
  <si>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</si>
  <si>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</si>
  <si>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</si>
  <si>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</si>
  <si>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</si>
  <si>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</si>
  <si>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</si>
  <si>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</si>
  <si>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</si>
  <si>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</si>
  <si>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</si>
  <si>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</si>
  <si>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</si>
  <si>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</si>
  <si>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</si>
  <si>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</si>
  <si>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</si>
  <si>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</si>
  <si>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</si>
  <si>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</si>
  <si>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</si>
  <si>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</si>
  <si>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</si>
  <si>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</si>
  <si>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</si>
  <si>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</si>
  <si>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</si>
  <si>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</si>
  <si>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</si>
  <si>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</si>
  <si>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</si>
  <si>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</si>
  <si>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</si>
  <si>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</si>
  <si>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</si>
  <si>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</si>
  <si>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</si>
  <si>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</si>
  <si>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</si>
  <si>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</si>
  <si>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</si>
  <si>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</si>
  <si>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</si>
  <si>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</si>
  <si>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</si>
  <si>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</si>
  <si>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</si>
  <si>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</si>
  <si>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</si>
  <si>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</si>
  <si>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</si>
  <si>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</si>
  <si>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</si>
  <si>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</si>
  <si>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</si>
  <si>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</si>
  <si>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</si>
  <si>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</si>
  <si>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</si>
  <si>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</si>
  <si>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</si>
  <si>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</si>
  <si>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</si>
  <si>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</si>
  <si>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</si>
  <si>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</si>
  <si>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</si>
  <si>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</si>
  <si>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</si>
  <si>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</si>
  <si>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</si>
  <si>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</si>
  <si>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</si>
  <si>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</si>
  <si>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</si>
  <si>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</si>
  <si>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</si>
  <si>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</si>
  <si>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</si>
  <si>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</si>
  <si>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</si>
  <si>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</si>
  <si>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</si>
  <si>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</si>
  <si>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</si>
  <si>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</si>
  <si>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</si>
  <si>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</si>
  <si>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</si>
  <si>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</si>
  <si>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</si>
  <si>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</si>
  <si>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</si>
  <si>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</si>
  <si>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</si>
  <si>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</si>
  <si>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</si>
  <si>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</si>
  <si>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</si>
  <si>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</si>
  <si>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</si>
  <si>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</si>
  <si>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</si>
  <si>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</si>
  <si>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</si>
  <si>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</si>
  <si>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</si>
  <si>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</si>
  <si>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</si>
  <si>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</si>
  <si>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</si>
  <si>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</si>
  <si>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</si>
  <si>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</si>
  <si>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</si>
  <si>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</si>
  <si>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</si>
  <si>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</si>
  <si>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</si>
  <si>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</si>
  <si>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</si>
  <si>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</si>
  <si>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</si>
  <si>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</si>
  <si>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</si>
  <si>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</si>
  <si>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</si>
  <si>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</si>
  <si>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</si>
  <si>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</si>
  <si>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</si>
  <si>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</si>
  <si>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</si>
  <si>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</si>
  <si>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</si>
  <si>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</si>
  <si>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</si>
  <si>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</si>
  <si>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</si>
  <si>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</si>
  <si>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</si>
  <si>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</si>
  <si>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</si>
  <si>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</si>
  <si>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</si>
  <si>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</si>
  <si>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</si>
  <si>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</si>
  <si>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</si>
  <si>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</si>
  <si>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</si>
  <si>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</si>
  <si>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</si>
  <si>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</si>
  <si>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</si>
  <si>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</si>
  <si>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</si>
  <si>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</si>
  <si>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</si>
  <si>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</si>
  <si>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</si>
  <si>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</si>
  <si>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</si>
  <si>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</si>
  <si>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</si>
  <si>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</si>
  <si>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</si>
  <si>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</si>
  <si>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</si>
  <si>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</si>
  <si>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</si>
  <si>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</si>
  <si>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</si>
  <si>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</si>
  <si>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</si>
  <si>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</si>
  <si>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</si>
  <si>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</si>
  <si>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</si>
  <si>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</si>
  <si>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</si>
  <si>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</si>
  <si>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</si>
  <si>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</si>
  <si>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</si>
  <si>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</si>
  <si>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</si>
  <si>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</si>
  <si>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</si>
  <si>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</si>
  <si>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</si>
  <si>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</si>
  <si>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</si>
  <si>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</si>
  <si>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</si>
  <si>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</si>
  <si>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</si>
  <si>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</si>
  <si>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</si>
  <si>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</si>
  <si>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</si>
  <si>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</si>
  <si>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</si>
  <si>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</si>
  <si>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</si>
  <si>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</si>
  <si>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</si>
  <si>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</si>
  <si>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</si>
  <si>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</si>
  <si>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</si>
  <si>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</si>
  <si>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</si>
  <si>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</si>
  <si>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</si>
  <si>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</si>
  <si>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</si>
  <si>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</si>
  <si>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</si>
  <si>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</si>
  <si>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</si>
  <si>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</si>
  <si>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</si>
  <si>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</si>
  <si>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</si>
  <si>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</si>
  <si>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</si>
  <si>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</si>
  <si>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</si>
  <si>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</si>
  <si>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</si>
  <si>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</si>
  <si>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</si>
  <si>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</si>
  <si>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</si>
  <si>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</si>
  <si>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</si>
  <si>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</si>
  <si>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</si>
  <si>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</si>
  <si>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</si>
  <si>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</si>
  <si>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</si>
  <si>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</si>
  <si>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</si>
  <si>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</si>
  <si>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</si>
  <si>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</si>
  <si>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</si>
  <si>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</si>
  <si>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</si>
  <si>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</si>
  <si>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</si>
  <si>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</si>
  <si>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</si>
  <si>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</si>
  <si>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</si>
  <si>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</si>
  <si>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</si>
  <si>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</si>
  <si>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</si>
  <si>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</si>
  <si>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</si>
  <si>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</si>
  <si>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</si>
  <si>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</si>
  <si>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</si>
  <si>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</si>
  <si>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</si>
  <si>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</si>
  <si>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</si>
  <si>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</si>
  <si>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</si>
  <si>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</si>
  <si>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</si>
  <si>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</si>
  <si>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</si>
  <si>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</si>
  <si>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</si>
  <si>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</si>
  <si>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</si>
  <si>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</si>
  <si>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</si>
  <si>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</si>
  <si>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</si>
  <si>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</si>
  <si>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</si>
  <si>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</si>
  <si>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</si>
  <si>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</si>
  <si>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</si>
  <si>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</si>
  <si>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</si>
  <si>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</si>
  <si>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</si>
  <si>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</si>
  <si>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</si>
  <si>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</si>
  <si>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</si>
  <si>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</si>
  <si>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</si>
  <si>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</si>
  <si>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</si>
  <si>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</si>
  <si>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</si>
  <si>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</si>
  <si>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</si>
  <si>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</si>
  <si>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</si>
  <si>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</si>
  <si>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</si>
  <si>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</si>
  <si>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</si>
  <si>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</si>
  <si>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</si>
  <si>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</si>
  <si>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</si>
  <si>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</si>
  <si>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</si>
  <si>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</si>
  <si>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</si>
  <si>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</si>
  <si>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</si>
  <si>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</si>
  <si>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</si>
  <si>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</si>
  <si>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</si>
  <si>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</si>
  <si>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</si>
  <si>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</si>
  <si>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</si>
  <si>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</si>
  <si>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</si>
  <si>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</si>
  <si>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</si>
  <si>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</si>
  <si>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</si>
  <si>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</si>
  <si>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</si>
  <si>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</si>
  <si>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</si>
  <si>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</si>
  <si>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</si>
  <si>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</si>
  <si>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</si>
  <si>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</si>
  <si>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</si>
  <si>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</si>
  <si>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</si>
  <si>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</si>
  <si>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</si>
  <si>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</si>
  <si>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</si>
  <si>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</si>
  <si>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</si>
  <si>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</si>
  <si>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</si>
  <si>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</si>
  <si>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</si>
  <si>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</si>
  <si>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</si>
  <si>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</si>
  <si>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</si>
  <si>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</si>
  <si>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</si>
  <si>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</si>
  <si>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</si>
  <si>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</si>
  <si>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</si>
  <si>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</si>
  <si>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</si>
  <si>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</si>
  <si>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</si>
  <si>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</si>
  <si>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</si>
  <si>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</si>
  <si>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</si>
  <si>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</si>
  <si>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</si>
  <si>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</si>
  <si>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</si>
  <si>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</si>
  <si>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</si>
  <si>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</si>
  <si>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</si>
  <si>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</si>
  <si>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</si>
  <si>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</si>
  <si>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</si>
  <si>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</si>
  <si>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</si>
  <si>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</si>
  <si>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</si>
  <si>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</si>
  <si>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</si>
  <si>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</si>
  <si>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</si>
  <si>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</si>
  <si>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</si>
  <si>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</si>
  <si>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</si>
  <si>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</si>
  <si>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</si>
  <si>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</si>
  <si>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</si>
  <si>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</si>
  <si>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</si>
  <si>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</si>
  <si>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</si>
  <si>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</si>
  <si>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</si>
  <si>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</si>
  <si>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</si>
  <si>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</si>
  <si>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</si>
  <si>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</si>
  <si>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</si>
  <si>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</si>
  <si>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</si>
  <si>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</si>
  <si>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</si>
  <si>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</si>
  <si>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</si>
  <si>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</si>
  <si>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</si>
  <si>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</si>
  <si>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</si>
  <si>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</si>
  <si>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</si>
  <si>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</si>
  <si>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</si>
  <si>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</si>
  <si>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</si>
  <si>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</si>
  <si>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</si>
  <si>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</si>
  <si>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</si>
  <si>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</si>
  <si>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</si>
  <si>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</si>
  <si>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</si>
  <si>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</si>
  <si>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</si>
  <si>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</si>
  <si>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</si>
  <si>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</si>
  <si>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</si>
  <si>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</si>
  <si>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</si>
  <si>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</si>
  <si>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</si>
  <si>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</si>
  <si>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</si>
  <si>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</si>
  <si>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</si>
  <si>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</si>
  <si>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</si>
  <si>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</si>
  <si>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</si>
  <si>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</si>
  <si>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</si>
  <si>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</si>
  <si>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</si>
  <si>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</si>
  <si>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</si>
  <si>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</si>
  <si>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</si>
  <si>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</si>
  <si>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</si>
  <si>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</si>
  <si>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</si>
  <si>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</si>
  <si>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</si>
  <si>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</si>
  <si>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</si>
  <si>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</si>
  <si>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</si>
  <si>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</si>
  <si>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</si>
  <si>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</si>
  <si>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</si>
  <si>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</si>
  <si>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</si>
  <si>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</si>
  <si>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</si>
  <si>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</si>
  <si>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</si>
  <si>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</si>
  <si>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</si>
  <si>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</si>
  <si>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</si>
  <si>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</si>
  <si>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</si>
  <si>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</si>
  <si>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</si>
  <si>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</si>
  <si>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</si>
  <si>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</si>
  <si>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</si>
  <si>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</si>
  <si>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</si>
  <si>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</si>
  <si>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</si>
  <si>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</si>
  <si>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</si>
  <si>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</si>
  <si>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</si>
  <si>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</si>
  <si>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</si>
  <si>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</si>
  <si>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</si>
  <si>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</si>
  <si>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</si>
  <si>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</si>
  <si>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</si>
  <si>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</si>
  <si>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</si>
  <si>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</si>
  <si>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</si>
  <si>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</si>
  <si>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</si>
  <si>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</si>
  <si>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</si>
  <si>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</si>
  <si>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</si>
  <si>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</si>
  <si>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</si>
  <si>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</si>
  <si>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</si>
  <si>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</si>
  <si>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</si>
  <si>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</si>
  <si>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</si>
  <si>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</si>
  <si>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</si>
  <si>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</si>
  <si>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</si>
  <si>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</si>
  <si>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</si>
  <si>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</si>
  <si>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</si>
  <si>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</si>
  <si>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</si>
  <si>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</si>
  <si>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</si>
  <si>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</si>
  <si>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</si>
  <si>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</si>
  <si>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</si>
  <si>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</si>
  <si>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</si>
  <si>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</si>
  <si>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</si>
  <si>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</si>
  <si>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</si>
  <si>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</si>
  <si>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</si>
  <si>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</si>
  <si>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</si>
  <si>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</si>
  <si>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</si>
  <si>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</si>
  <si>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</si>
  <si>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</si>
  <si>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</si>
  <si>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</si>
  <si>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</si>
  <si>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</si>
  <si>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</si>
  <si>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</si>
  <si>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</si>
  <si>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</si>
  <si>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</si>
  <si>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</si>
  <si>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</si>
  <si>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</si>
  <si>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</si>
  <si>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</si>
  <si>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</si>
  <si>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</si>
  <si>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</si>
  <si>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</si>
  <si>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</si>
  <si>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</si>
  <si>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</si>
  <si>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</si>
  <si>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</si>
  <si>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</si>
  <si>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</si>
  <si>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</si>
  <si>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</si>
  <si>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</si>
  <si>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</si>
  <si>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</si>
  <si>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</si>
  <si>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</si>
  <si>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</si>
  <si>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</si>
  <si>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</si>
  <si>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</si>
  <si>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</si>
  <si>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</si>
  <si>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</si>
  <si>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</si>
  <si>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</si>
  <si>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</si>
  <si>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</si>
  <si>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</si>
  <si>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</si>
  <si>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</si>
  <si>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</si>
  <si>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</si>
  <si>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</si>
  <si>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</si>
  <si>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</si>
  <si>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</si>
  <si>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</si>
  <si>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</si>
  <si>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</si>
  <si>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</si>
  <si>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</si>
  <si>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</si>
  <si>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</si>
  <si>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</si>
  <si>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</si>
  <si>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</si>
  <si>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</si>
  <si>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</si>
  <si>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</si>
  <si>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</si>
  <si>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</si>
  <si>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</si>
  <si>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</si>
  <si>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</si>
  <si>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</si>
  <si>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</si>
  <si>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</si>
  <si>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</si>
  <si>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</si>
  <si>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</si>
  <si>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</si>
  <si>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</si>
  <si>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</si>
  <si>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</si>
  <si>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</si>
  <si>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</si>
  <si>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</si>
  <si>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</si>
  <si>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</si>
  <si>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</si>
  <si>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</si>
  <si>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</si>
  <si>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</si>
  <si>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</si>
  <si>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</si>
  <si>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</si>
  <si>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</si>
  <si>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</si>
  <si>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</si>
  <si>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</si>
  <si>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</si>
  <si>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</si>
  <si>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</si>
  <si>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</si>
  <si>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</si>
  <si>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</si>
  <si>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</si>
  <si>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</si>
  <si>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</si>
  <si>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</si>
  <si>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</si>
  <si>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</si>
  <si>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</si>
  <si>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</si>
  <si>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</si>
  <si>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</si>
  <si>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</si>
  <si>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</si>
  <si>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</si>
  <si>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</si>
  <si>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</si>
  <si>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</si>
  <si>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</si>
  <si>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</si>
  <si>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</si>
  <si>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</si>
  <si>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</si>
  <si>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</si>
  <si>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</si>
  <si>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</si>
  <si>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</si>
  <si>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</si>
  <si>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</si>
  <si>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</si>
  <si>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</si>
  <si>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</si>
  <si>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</si>
  <si>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</si>
  <si>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</si>
  <si>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</si>
  <si>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</si>
  <si>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</si>
  <si>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</si>
  <si>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</si>
  <si>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</si>
  <si>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</si>
  <si>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</si>
  <si>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</si>
  <si>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</si>
  <si>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</si>
  <si>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</si>
  <si>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</si>
  <si>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</si>
  <si>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</si>
  <si>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</si>
  <si>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</si>
  <si>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</si>
  <si>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</si>
  <si>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</si>
  <si>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</si>
  <si>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</si>
  <si>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</si>
  <si>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</si>
  <si>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</si>
  <si>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</si>
  <si>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</si>
  <si>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</si>
  <si>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</si>
  <si>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</si>
  <si>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</si>
  <si>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</si>
  <si>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</si>
  <si>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</si>
  <si>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</si>
  <si>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</si>
  <si>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</si>
  <si>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</si>
  <si>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</si>
  <si>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</si>
  <si>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</si>
  <si>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</si>
  <si>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</si>
  <si>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</si>
  <si>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</si>
  <si>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</si>
  <si>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</si>
  <si>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</si>
  <si>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</si>
  <si>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</si>
  <si>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</si>
  <si>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</si>
  <si>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</si>
  <si>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</si>
  <si>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</si>
  <si>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</si>
  <si>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</si>
  <si>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</si>
  <si>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</si>
  <si>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</si>
  <si>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</si>
  <si>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</si>
  <si>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</si>
  <si>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</si>
  <si>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</si>
  <si>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</si>
  <si>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</si>
  <si>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</si>
  <si>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</si>
  <si>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</si>
  <si>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</si>
  <si>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</si>
  <si>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</si>
  <si>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</si>
  <si>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</si>
  <si>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</si>
  <si>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</si>
  <si>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</si>
  <si>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</si>
  <si>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</si>
  <si>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</si>
  <si>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</si>
  <si>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</si>
  <si>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</si>
  <si>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</si>
  <si>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</si>
  <si>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</si>
  <si>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</si>
  <si>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</si>
  <si>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</si>
  <si>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</si>
  <si>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</si>
  <si>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</si>
  <si>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</si>
  <si>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</si>
  <si>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</si>
  <si>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</si>
  <si>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</si>
  <si>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</si>
  <si>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</si>
  <si>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</si>
  <si>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</si>
  <si>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</si>
  <si>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</si>
  <si>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</si>
  <si>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</si>
  <si>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</si>
  <si>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</si>
  <si>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</si>
  <si>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</si>
  <si>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</si>
  <si>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</si>
  <si>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</si>
  <si>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</si>
  <si>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</si>
  <si>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</si>
  <si>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</si>
  <si>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</si>
  <si>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</si>
  <si>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</si>
  <si>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</si>
  <si>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</si>
  <si>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</si>
  <si>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</si>
  <si>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</si>
  <si>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</si>
  <si>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</si>
  <si>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</si>
  <si>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</si>
  <si>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</si>
  <si>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</si>
  <si>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</si>
  <si>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</si>
  <si>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</si>
  <si>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</si>
  <si>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</si>
  <si>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</si>
  <si>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</si>
  <si>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</si>
  <si>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</si>
  <si>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</si>
  <si>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</si>
  <si>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</si>
  <si>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</si>
  <si>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</si>
  <si>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</si>
  <si>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</si>
  <si>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</si>
  <si>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</si>
  <si>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</si>
  <si>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</si>
  <si>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</si>
  <si>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</si>
  <si>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</si>
  <si>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</si>
  <si>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</si>
  <si>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</si>
  <si>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</si>
  <si>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</si>
  <si>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</si>
  <si>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</si>
  <si>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</si>
  <si>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</si>
  <si>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</si>
  <si>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</si>
  <si>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</si>
  <si>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</si>
  <si>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</si>
  <si>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</si>
  <si>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</si>
  <si>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</si>
  <si>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</si>
  <si>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</si>
  <si>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</si>
  <si>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</si>
  <si>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</si>
  <si>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</si>
  <si>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</si>
  <si>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</si>
  <si>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</si>
  <si>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</si>
  <si>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</si>
  <si>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</si>
  <si>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</si>
  <si>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</si>
  <si>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</si>
  <si>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</si>
  <si>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</si>
  <si>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</si>
  <si>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</si>
  <si>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</si>
  <si>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</si>
  <si>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</si>
  <si>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</si>
  <si>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</si>
  <si>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</si>
  <si>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</si>
  <si>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</si>
  <si>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</si>
  <si>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</si>
  <si>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</si>
  <si>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</si>
  <si>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</si>
  <si>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</si>
  <si>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</si>
  <si>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</si>
  <si>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</si>
  <si>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</si>
  <si>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</si>
  <si>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</si>
  <si>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</si>
  <si>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</si>
  <si>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</si>
  <si>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</si>
  <si>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</si>
  <si>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</si>
  <si>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</si>
  <si>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</si>
  <si>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</si>
  <si>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</si>
  <si>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</si>
  <si>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</si>
  <si>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</si>
  <si>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</si>
  <si>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</si>
  <si>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</si>
  <si>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</si>
  <si>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</si>
  <si>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</si>
  <si>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</si>
  <si>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</si>
  <si>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</si>
  <si>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</si>
  <si>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</si>
  <si>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</si>
  <si>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</si>
  <si>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</si>
  <si>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</si>
  <si>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</si>
  <si>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</si>
  <si>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</si>
  <si>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</si>
  <si>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</si>
  <si>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</si>
  <si>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</si>
  <si>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</si>
  <si>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</si>
  <si>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</si>
  <si>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</si>
  <si>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</si>
  <si>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</si>
  <si>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</si>
  <si>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</si>
  <si>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</si>
  <si>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</si>
  <si>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</si>
  <si>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</si>
  <si>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</si>
  <si>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</si>
  <si>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</si>
  <si>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</si>
  <si>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</si>
  <si>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</si>
  <si>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</si>
  <si>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</si>
  <si>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</si>
  <si>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</si>
  <si>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</si>
  <si>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</si>
  <si>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</si>
  <si>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</si>
  <si>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</si>
  <si>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</si>
  <si>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</si>
  <si>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</si>
  <si>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</si>
  <si>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</si>
  <si>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</si>
  <si>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</si>
  <si>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</si>
  <si>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</si>
  <si>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</si>
  <si>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</si>
  <si>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</si>
  <si>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</si>
  <si>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</si>
  <si>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</si>
  <si>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</si>
  <si>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</si>
  <si>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</si>
  <si>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</si>
  <si>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</si>
  <si>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</si>
  <si>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</si>
  <si>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</si>
  <si>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</si>
  <si>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</si>
  <si>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</si>
  <si>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</si>
  <si>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</si>
  <si>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</si>
  <si>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</si>
  <si>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</si>
  <si>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</si>
  <si>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</si>
  <si>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</si>
  <si>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</si>
  <si>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</si>
  <si>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</si>
  <si>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</si>
  <si>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</si>
  <si>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</si>
  <si>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</si>
  <si>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</si>
  <si>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</si>
  <si>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</si>
  <si>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</si>
  <si>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</si>
  <si>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</si>
  <si>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</si>
  <si>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</si>
  <si>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</si>
  <si>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</si>
  <si>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</si>
  <si>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</si>
  <si>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</si>
  <si>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</si>
  <si>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</si>
  <si>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</si>
  <si>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</si>
  <si>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</si>
  <si>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</si>
  <si>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</si>
  <si>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</si>
  <si>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</si>
  <si>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</si>
  <si>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</si>
  <si>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</si>
  <si>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</si>
  <si>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</si>
  <si>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</si>
  <si>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</si>
  <si>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</si>
  <si>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</si>
  <si>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</si>
  <si>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</si>
  <si>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</si>
  <si>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</si>
  <si>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</si>
  <si>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</si>
  <si>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</si>
  <si>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</si>
  <si>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</si>
  <si>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</si>
  <si>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</si>
  <si>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</si>
  <si>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</si>
  <si>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</si>
  <si>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</si>
  <si>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</si>
  <si>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</si>
  <si>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</si>
  <si>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</si>
  <si>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</si>
  <si>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</si>
  <si>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</si>
  <si>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</si>
  <si>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</si>
  <si>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</si>
  <si>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</si>
  <si>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</si>
  <si>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</si>
  <si>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</si>
  <si>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</si>
  <si>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</si>
  <si>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</si>
  <si>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</si>
  <si>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</si>
  <si>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</si>
  <si>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</si>
  <si>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</si>
  <si>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</si>
  <si>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</si>
  <si>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</si>
  <si>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</si>
  <si>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</si>
  <si>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</si>
  <si>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</si>
  <si>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</si>
  <si>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</si>
  <si>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</si>
  <si>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</si>
  <si>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</si>
  <si>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</si>
  <si>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</si>
  <si>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</si>
  <si>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</si>
  <si>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</si>
  <si>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</si>
  <si>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</si>
  <si>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</si>
  <si>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</si>
  <si>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</si>
  <si>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</si>
  <si>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</si>
  <si>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</si>
  <si>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</si>
  <si>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</si>
  <si>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</si>
  <si>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</si>
  <si>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</si>
  <si>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</si>
  <si>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</si>
  <si>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</si>
  <si>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</si>
  <si>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</si>
  <si>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</si>
  <si>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</si>
  <si>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</si>
  <si>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</si>
  <si>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</si>
  <si>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</si>
  <si>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</si>
  <si>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</si>
  <si>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</si>
  <si>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</si>
  <si>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</si>
  <si>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</si>
  <si>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</si>
  <si>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</si>
  <si>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</si>
  <si>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</si>
  <si>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</si>
  <si>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</si>
  <si>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</si>
  <si>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</si>
  <si>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</si>
  <si>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</si>
  <si>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</si>
  <si>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</si>
  <si>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</si>
  <si>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</si>
  <si>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</si>
  <si>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</si>
  <si>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</si>
  <si>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</si>
  <si>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</si>
  <si>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</si>
  <si>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</si>
  <si>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</si>
  <si>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</si>
  <si>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</si>
  <si>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</si>
  <si>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</si>
  <si>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</si>
  <si>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</si>
  <si>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</si>
  <si>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</si>
  <si>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</si>
  <si>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</si>
  <si>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</si>
  <si>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</si>
  <si>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</si>
  <si>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</si>
  <si>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</si>
  <si>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</si>
  <si>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</si>
  <si>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</si>
  <si>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</si>
  <si>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</si>
  <si>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</si>
  <si>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</si>
  <si>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</si>
  <si>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</si>
  <si>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</si>
  <si>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</si>
  <si>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</si>
  <si>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</si>
  <si>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</si>
  <si>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</si>
  <si>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</si>
  <si>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</si>
  <si>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</si>
  <si>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</si>
  <si>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</si>
  <si>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</si>
  <si>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</si>
  <si>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</si>
  <si>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</si>
  <si>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</si>
  <si>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</si>
  <si>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</si>
  <si>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</si>
  <si>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</si>
  <si>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</si>
  <si>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</si>
  <si>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</si>
  <si>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</si>
  <si>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</si>
  <si>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</si>
  <si>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</si>
  <si>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</si>
  <si>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</si>
  <si>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</si>
  <si>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</si>
  <si>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</si>
  <si>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</si>
  <si>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</si>
  <si>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</si>
  <si>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</si>
  <si>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</si>
  <si>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</si>
  <si>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</si>
  <si>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</si>
  <si>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</si>
  <si>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</si>
  <si>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</si>
  <si>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</si>
  <si>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</si>
  <si>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</si>
  <si>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</si>
  <si>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</si>
  <si>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</si>
  <si>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</si>
  <si>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</si>
  <si>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</si>
  <si>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</si>
  <si>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</si>
  <si>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</si>
  <si>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</si>
  <si>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</si>
  <si>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</si>
  <si>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</si>
  <si>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</si>
  <si>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</si>
  <si>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</si>
  <si>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</si>
  <si>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</si>
  <si>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</si>
  <si>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</si>
  <si>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</si>
  <si>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</si>
  <si>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</si>
  <si>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</si>
  <si>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</si>
  <si>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</si>
  <si>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</si>
  <si>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</si>
  <si>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</si>
  <si>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</si>
  <si>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</si>
  <si>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</si>
  <si>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</si>
  <si>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</si>
  <si>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</si>
  <si>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</si>
  <si>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</si>
  <si>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</si>
  <si>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</si>
  <si>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</si>
  <si>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</si>
  <si>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</si>
  <si>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</si>
  <si>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</si>
  <si>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</si>
  <si>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</si>
  <si>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</si>
  <si>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</si>
  <si>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</si>
  <si>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</si>
  <si>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</si>
  <si>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</si>
  <si>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</si>
  <si>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</si>
  <si>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</si>
  <si>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</si>
  <si>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</si>
  <si>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</si>
  <si>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</si>
  <si>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</si>
  <si>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</si>
  <si>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</si>
  <si>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</si>
  <si>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</si>
  <si>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</si>
  <si>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</si>
  <si>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</si>
  <si>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</si>
  <si>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</si>
  <si>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</si>
  <si>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</si>
  <si>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</si>
  <si>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</si>
  <si>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</si>
  <si>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</si>
  <si>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</si>
  <si>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</si>
  <si>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</si>
  <si>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</si>
  <si>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</si>
  <si>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</si>
  <si>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</si>
  <si>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</si>
  <si>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</si>
  <si>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</si>
  <si>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</si>
  <si>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</si>
  <si>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</si>
  <si>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</si>
  <si>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</si>
  <si>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</si>
  <si>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</si>
  <si>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</si>
  <si>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</si>
  <si>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</si>
  <si>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</si>
  <si>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</si>
  <si>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</si>
  <si>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</si>
  <si>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</si>
  <si>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</si>
  <si>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</si>
  <si>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</si>
  <si>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</si>
  <si>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</si>
  <si>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</si>
  <si>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</si>
  <si>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</si>
  <si>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</si>
  <si>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</si>
  <si>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</si>
  <si>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</si>
  <si>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</si>
  <si>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</si>
  <si>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</si>
  <si>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</si>
  <si>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</si>
  <si>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</si>
  <si>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</si>
  <si>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</si>
  <si>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</si>
  <si>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</si>
  <si>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</si>
  <si>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</si>
  <si>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</si>
  <si>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</si>
  <si>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</si>
  <si>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</si>
  <si>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</si>
  <si>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</si>
  <si>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</si>
  <si>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</si>
  <si>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</si>
  <si>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</si>
  <si>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</si>
  <si>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</si>
  <si>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</si>
  <si>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</si>
  <si>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</si>
  <si>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</si>
  <si>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</si>
  <si>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</si>
  <si>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</si>
  <si>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</si>
  <si>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</si>
  <si>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</si>
  <si>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</si>
  <si>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</si>
  <si>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</si>
  <si>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</si>
  <si>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</si>
  <si>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</si>
  <si>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</si>
  <si>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</si>
  <si>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</si>
  <si>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</si>
  <si>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</si>
  <si>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</si>
  <si>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</si>
  <si>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</si>
  <si>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</si>
  <si>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</si>
  <si>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</si>
  <si>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</si>
  <si>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</si>
  <si>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</si>
  <si>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</si>
  <si>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</si>
  <si>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</si>
  <si>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</si>
  <si>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</si>
  <si>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</si>
  <si>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</si>
  <si>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</si>
  <si>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</si>
  <si>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</si>
  <si>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</si>
  <si>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</si>
  <si>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</si>
  <si>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</si>
  <si>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</si>
  <si>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</si>
  <si>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</si>
  <si>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</si>
  <si>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</si>
  <si>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</si>
  <si>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</si>
  <si>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</si>
  <si>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</si>
  <si>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</si>
  <si>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</si>
  <si>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</si>
  <si>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</si>
  <si>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</si>
  <si>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</si>
  <si>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</si>
  <si>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</si>
  <si>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</si>
  <si>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</si>
  <si>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</si>
  <si>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</si>
  <si>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</si>
  <si>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</si>
  <si>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</si>
  <si>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</si>
  <si>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</si>
  <si>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</si>
  <si>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</si>
  <si>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</si>
  <si>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</si>
  <si>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</si>
  <si>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</si>
  <si>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</si>
  <si>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</si>
  <si>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</si>
  <si>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</si>
  <si>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</si>
  <si>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</si>
  <si>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</si>
  <si>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</si>
  <si>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</si>
  <si>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</si>
  <si>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</si>
  <si>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</si>
  <si>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</si>
  <si>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</si>
  <si>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</si>
  <si>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</si>
  <si>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</si>
  <si>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</si>
  <si>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</si>
  <si>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</si>
  <si>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</si>
  <si>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</si>
  <si>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</si>
  <si>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</si>
  <si>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</si>
  <si>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</si>
  <si>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</si>
  <si>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</si>
  <si>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</si>
  <si>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</si>
  <si>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</si>
  <si>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</si>
  <si>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</si>
  <si>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</si>
  <si>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</si>
  <si>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</si>
  <si>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</si>
  <si>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</si>
  <si>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</si>
  <si>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</si>
  <si>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</si>
  <si>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</si>
  <si>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</si>
  <si>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</si>
  <si>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</si>
  <si>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</si>
  <si>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</si>
  <si>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</si>
  <si>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</si>
  <si>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</si>
  <si>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</si>
  <si>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</si>
  <si>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</si>
  <si>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</si>
  <si>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</si>
  <si>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</si>
  <si>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</si>
  <si>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</si>
  <si>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</si>
  <si>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</si>
  <si>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</si>
  <si>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</si>
  <si>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</si>
  <si>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</si>
  <si>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</si>
  <si>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</si>
  <si>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</si>
  <si>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</si>
  <si>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</si>
  <si>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</si>
  <si>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</si>
  <si>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</si>
  <si>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</si>
  <si>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</si>
  <si>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</si>
  <si>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</si>
  <si>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</si>
  <si>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</si>
  <si>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</si>
  <si>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</si>
  <si>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</si>
  <si>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</si>
  <si>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</si>
  <si>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</si>
  <si>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</si>
  <si>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</si>
  <si>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</si>
  <si>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</si>
  <si>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</si>
  <si>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</si>
  <si>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</si>
  <si>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</si>
  <si>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</si>
  <si>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</si>
  <si>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</si>
  <si>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</si>
  <si>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</si>
  <si>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</si>
  <si>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</si>
  <si>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</si>
  <si>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</si>
  <si>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</si>
  <si>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</si>
  <si>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</si>
  <si>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</si>
  <si>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</si>
  <si>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</si>
  <si>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</si>
  <si>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</si>
  <si>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</si>
  <si>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</si>
  <si>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</si>
  <si>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</si>
  <si>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</si>
  <si>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</si>
  <si>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</si>
  <si>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</si>
  <si>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</si>
  <si>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</si>
  <si>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</si>
  <si>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</si>
  <si>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</si>
  <si>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</si>
  <si>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</si>
  <si>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</si>
  <si>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</si>
  <si>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</si>
  <si>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</si>
  <si>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</si>
  <si>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</si>
  <si>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</si>
  <si>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</si>
  <si>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</si>
  <si>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</si>
  <si>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</si>
  <si>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</si>
  <si>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</si>
  <si>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</si>
  <si>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</si>
  <si>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</si>
  <si>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</si>
  <si>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</si>
  <si>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</si>
  <si>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</si>
  <si>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</si>
  <si>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</si>
  <si>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</si>
  <si>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</si>
  <si>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</si>
  <si>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</si>
  <si>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</si>
  <si>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</si>
  <si>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</si>
  <si>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</si>
  <si>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</si>
  <si>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</si>
  <si>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</si>
  <si>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</si>
  <si>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</si>
  <si>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</si>
  <si>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</si>
  <si>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</si>
  <si>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</si>
  <si>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</si>
  <si>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</si>
  <si>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</si>
  <si>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</si>
  <si>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</si>
  <si>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</si>
  <si>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</si>
  <si>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</si>
  <si>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</si>
  <si>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</si>
  <si>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</si>
  <si>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</si>
  <si>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</si>
  <si>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</si>
  <si>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</si>
  <si>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</si>
  <si>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</si>
  <si>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</si>
  <si>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</si>
  <si>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</si>
  <si>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</si>
  <si>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</si>
  <si>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</si>
  <si>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</si>
  <si>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</si>
  <si>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</si>
  <si>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</si>
  <si>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</si>
  <si>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</si>
  <si>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</si>
  <si>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</si>
  <si>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</si>
  <si>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</si>
  <si>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</si>
  <si>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</si>
  <si>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</si>
  <si>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</si>
  <si>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</si>
  <si>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</si>
  <si>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</si>
  <si>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</si>
  <si>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</si>
  <si>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</si>
  <si>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</si>
  <si>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</si>
  <si>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</si>
  <si>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</si>
  <si>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</si>
  <si>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</si>
  <si>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</si>
  <si>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</si>
  <si>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</si>
  <si>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</si>
  <si>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</si>
  <si>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</si>
  <si>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</si>
  <si>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</si>
  <si>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</si>
  <si>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</si>
  <si>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</si>
  <si>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</si>
  <si>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</si>
  <si>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</si>
  <si>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</si>
  <si>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</si>
  <si>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</si>
  <si>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</si>
  <si>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</si>
  <si>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</si>
  <si>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</si>
  <si>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</si>
  <si>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</si>
  <si>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</si>
  <si>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</si>
  <si>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</si>
  <si>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</si>
  <si>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</si>
  <si>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</si>
  <si>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</si>
  <si>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</si>
  <si>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</si>
  <si>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</si>
  <si>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</si>
  <si>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</si>
  <si>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</si>
  <si>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</si>
  <si>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</si>
  <si>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</si>
  <si>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</si>
  <si>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</si>
  <si>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</si>
  <si>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</si>
  <si>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</si>
  <si>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</si>
  <si>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</si>
  <si>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</si>
  <si>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</si>
  <si>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</si>
  <si>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</si>
  <si>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</si>
  <si>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</si>
  <si>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</si>
  <si>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</si>
  <si>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</si>
  <si>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</si>
  <si>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</si>
  <si>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</si>
  <si>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</si>
  <si>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</si>
  <si>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</si>
  <si>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</si>
  <si>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</si>
  <si>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</si>
  <si>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</si>
  <si>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</si>
  <si>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</si>
  <si>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</si>
  <si>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</si>
  <si>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</si>
  <si>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</si>
  <si>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</si>
  <si>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</si>
  <si>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</si>
  <si>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</si>
  <si>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</si>
  <si>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</si>
  <si>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</si>
  <si>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</si>
  <si>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</si>
  <si>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</si>
  <si>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</si>
  <si>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</si>
  <si>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</si>
  <si>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</si>
  <si>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</si>
  <si>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</si>
  <si>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</si>
  <si>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</si>
  <si>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</si>
  <si>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</si>
  <si>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</si>
  <si>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</si>
  <si>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</si>
  <si>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</si>
  <si>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</si>
  <si>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</si>
  <si>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</si>
  <si>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</si>
  <si>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</si>
  <si>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</si>
  <si>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</si>
  <si>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</si>
  <si>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</si>
  <si>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</si>
  <si>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</si>
  <si>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</si>
  <si>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</si>
  <si>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</si>
  <si>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</si>
  <si>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</si>
  <si>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</si>
  <si>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</si>
  <si>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</si>
  <si>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</si>
  <si>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</si>
  <si>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</si>
  <si>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</si>
  <si>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</si>
  <si>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</si>
  <si>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</si>
  <si>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</si>
  <si>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</si>
  <si>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</si>
  <si>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</si>
  <si>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</si>
  <si>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</si>
  <si>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</si>
  <si>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</si>
  <si>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</si>
  <si>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</si>
  <si>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</si>
  <si>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</si>
  <si>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</si>
  <si>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</si>
  <si>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</si>
  <si>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</si>
  <si>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</si>
  <si>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</si>
  <si>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</si>
  <si>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</si>
  <si>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</si>
  <si>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</si>
  <si>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</si>
  <si>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</si>
  <si>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</si>
  <si>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</si>
  <si>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</si>
  <si>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</si>
  <si>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</si>
  <si>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</si>
  <si>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</si>
  <si>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</si>
  <si>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</si>
  <si>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</si>
  <si>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</si>
  <si>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</si>
  <si>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</si>
  <si>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</si>
  <si>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</si>
  <si>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</si>
  <si>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</si>
  <si>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</si>
  <si>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</si>
  <si>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</si>
  <si>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</si>
  <si>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</si>
  <si>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</si>
  <si>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</si>
  <si>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</si>
  <si>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</si>
  <si>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</si>
  <si>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</si>
  <si>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</si>
  <si>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</si>
  <si>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</si>
  <si>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</si>
  <si>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</si>
  <si>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</si>
  <si>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</si>
  <si>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</si>
  <si>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</si>
  <si>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</si>
  <si>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</si>
  <si>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</si>
  <si>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</si>
  <si>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</si>
  <si>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</si>
  <si>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</si>
  <si>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</si>
  <si>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</si>
  <si>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</si>
  <si>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</si>
  <si>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</si>
  <si>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</si>
  <si>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</si>
  <si>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</si>
  <si>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</si>
  <si>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</si>
  <si>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</si>
  <si>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</si>
  <si>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</si>
  <si>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</si>
  <si>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</si>
  <si>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</si>
  <si>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</si>
  <si>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</si>
  <si>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</si>
  <si>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</si>
  <si>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</si>
  <si>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</si>
  <si>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</si>
  <si>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</si>
  <si>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</si>
  <si>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</si>
  <si>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</si>
  <si>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</si>
  <si>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</si>
  <si>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</si>
  <si>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</si>
  <si>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</si>
  <si>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</si>
  <si>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</si>
  <si>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</si>
  <si>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</si>
  <si>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</si>
  <si>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</si>
  <si>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</si>
  <si>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</si>
  <si>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</si>
  <si>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</si>
  <si>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</si>
  <si>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</si>
  <si>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</si>
  <si>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</si>
  <si>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</si>
  <si>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</si>
  <si>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</si>
  <si>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</si>
  <si>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</si>
  <si>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</si>
  <si>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</si>
  <si>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</si>
  <si>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</si>
  <si>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</si>
  <si>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</si>
  <si>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</si>
  <si>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</si>
  <si>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</si>
  <si>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</si>
  <si>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</si>
  <si>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</si>
  <si>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</si>
  <si>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</si>
  <si>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</si>
  <si>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</si>
  <si>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</si>
  <si>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</si>
  <si>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</si>
  <si>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</si>
  <si>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</si>
  <si>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</si>
  <si>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</si>
  <si>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</si>
  <si>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</si>
  <si>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</si>
  <si>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</si>
  <si>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</si>
  <si>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</si>
  <si>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</si>
  <si>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</si>
  <si>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</si>
  <si>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</si>
  <si>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</si>
  <si>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</si>
  <si>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</si>
  <si>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</si>
  <si>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</si>
  <si>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</si>
  <si>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</si>
  <si>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</si>
  <si>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</si>
  <si>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</si>
  <si>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</si>
  <si>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</si>
  <si>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</si>
  <si>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</si>
  <si>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</si>
  <si>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</si>
  <si>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</si>
  <si>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</si>
  <si>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</si>
  <si>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</si>
  <si>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</si>
  <si>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</si>
  <si>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</si>
  <si>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</si>
  <si>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</si>
  <si>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</si>
  <si>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</si>
  <si>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</si>
  <si>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</si>
  <si>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</si>
  <si>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</si>
  <si>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</si>
  <si>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</si>
  <si>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</si>
  <si>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</si>
  <si>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</si>
  <si>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</si>
  <si>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</si>
  <si>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</si>
  <si>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</si>
  <si>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</si>
  <si>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</si>
  <si>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</si>
  <si>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</si>
  <si>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</si>
  <si>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</si>
  <si>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</si>
  <si>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</si>
  <si>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</si>
  <si>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</si>
  <si>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</si>
  <si>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</si>
  <si>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</si>
  <si>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</si>
  <si>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</si>
  <si>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</si>
  <si>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</si>
  <si>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</si>
  <si>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</si>
  <si>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</si>
  <si>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</si>
  <si>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</si>
  <si>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</si>
  <si>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</si>
  <si>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</si>
  <si>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</si>
  <si>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</si>
  <si>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</si>
  <si>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</si>
  <si>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</si>
  <si>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</si>
  <si>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</si>
  <si>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</si>
  <si>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</si>
  <si>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</si>
  <si>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</si>
  <si>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</si>
  <si>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</si>
  <si>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</si>
  <si>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</si>
  <si>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</si>
  <si>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</si>
  <si>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</si>
  <si>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</si>
  <si>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</si>
  <si>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</si>
  <si>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</si>
  <si>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</si>
  <si>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</si>
  <si>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</si>
  <si>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</si>
  <si>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</si>
  <si>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</si>
  <si>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</si>
  <si>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</si>
  <si>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</si>
  <si>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</si>
  <si>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</si>
  <si>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</si>
  <si>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</si>
  <si>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</si>
  <si>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</si>
  <si>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</si>
  <si>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</si>
  <si>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</si>
  <si>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</si>
  <si>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</si>
  <si>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</si>
  <si>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</si>
  <si>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</si>
  <si>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</si>
  <si>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</si>
  <si>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</si>
  <si>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</si>
  <si>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</si>
  <si>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</si>
  <si>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</si>
  <si>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</si>
  <si>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</si>
  <si>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</si>
  <si>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</si>
  <si>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</si>
  <si>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</si>
  <si>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</si>
  <si>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</si>
  <si>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</si>
  <si>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</si>
  <si>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</si>
  <si>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</si>
  <si>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</si>
  <si>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</si>
  <si>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</si>
  <si>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</si>
  <si>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</si>
  <si>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</si>
  <si>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</si>
  <si>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</si>
  <si>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</si>
  <si>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</si>
  <si>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</si>
  <si>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</si>
  <si>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</si>
  <si>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</si>
  <si>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</si>
  <si>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</si>
  <si>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</si>
  <si>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</si>
  <si>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</si>
  <si>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</si>
  <si>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</si>
  <si>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</si>
  <si>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</si>
  <si>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</si>
  <si>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</si>
  <si>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</si>
  <si>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</si>
  <si>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</si>
  <si>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</si>
  <si>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</si>
  <si>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</si>
  <si>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</si>
  <si>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</si>
  <si>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</si>
  <si>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</si>
  <si>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</si>
  <si>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</si>
  <si>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</si>
  <si>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</si>
  <si>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</si>
  <si>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</si>
  <si>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</si>
  <si>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</si>
  <si>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</si>
  <si>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</si>
  <si>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</si>
  <si>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</si>
  <si>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</si>
  <si>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</si>
  <si>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</si>
  <si>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</si>
  <si>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</si>
  <si>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</si>
  <si>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</si>
  <si>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</si>
  <si>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</si>
  <si>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</si>
  <si>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</si>
  <si>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</si>
  <si>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</si>
  <si>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</si>
  <si>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</si>
  <si>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</si>
  <si>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</si>
  <si>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</si>
  <si>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</si>
  <si>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</si>
  <si>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</si>
  <si>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</si>
  <si>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</si>
  <si>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</si>
  <si>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</si>
  <si>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</si>
  <si>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</si>
  <si>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</si>
  <si>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</si>
  <si>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</si>
  <si>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</si>
  <si>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</si>
  <si>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</si>
  <si>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</si>
  <si>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</si>
  <si>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</si>
  <si>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</si>
  <si>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</si>
  <si>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</si>
  <si>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</si>
  <si>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</si>
  <si>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</si>
  <si>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</si>
  <si>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</si>
  <si>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</si>
  <si>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</si>
  <si>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</si>
  <si>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</si>
  <si>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</si>
  <si>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</si>
  <si>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</si>
  <si>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</si>
  <si>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</si>
  <si>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</si>
  <si>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</si>
  <si>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</si>
  <si>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</si>
  <si>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</si>
  <si>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</si>
  <si>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</si>
  <si>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</si>
  <si>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</si>
  <si>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</si>
  <si>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</si>
  <si>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</si>
  <si>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</si>
  <si>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</si>
  <si>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</si>
  <si>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</si>
  <si>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</si>
  <si>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</si>
  <si>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</si>
  <si>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</si>
  <si>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</si>
  <si>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</si>
  <si>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</si>
  <si>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</si>
  <si>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</si>
  <si>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</si>
  <si>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</si>
  <si>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</si>
  <si>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</si>
  <si>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</si>
  <si>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</si>
  <si>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</si>
  <si>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</si>
  <si>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</si>
  <si>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</si>
  <si>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</si>
  <si>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</si>
  <si>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</si>
  <si>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</si>
  <si>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</si>
  <si>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</si>
  <si>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</si>
  <si>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</si>
  <si>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</si>
  <si>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</si>
  <si>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</si>
  <si>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</si>
  <si>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</si>
  <si>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</si>
  <si>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</si>
  <si>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</si>
  <si>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</si>
  <si>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</si>
  <si>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</si>
  <si>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</si>
  <si>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</si>
  <si>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</si>
  <si>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</si>
  <si>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</si>
  <si>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</si>
  <si>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</si>
  <si>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</si>
  <si>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</si>
  <si>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</si>
  <si>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</si>
  <si>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</si>
  <si>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</si>
  <si>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</si>
  <si>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</si>
  <si>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</si>
  <si>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</si>
  <si>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</si>
  <si>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</si>
  <si>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</si>
  <si>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</si>
  <si>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</si>
  <si>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</si>
  <si>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</si>
  <si>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</si>
  <si>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</si>
  <si>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</si>
  <si>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</si>
  <si>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</si>
  <si>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</si>
  <si>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</si>
  <si>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</si>
  <si>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</si>
  <si>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</si>
  <si>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</si>
  <si>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</si>
  <si>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</si>
  <si>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</si>
  <si>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</si>
  <si>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</si>
  <si>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</si>
  <si>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</si>
  <si>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</si>
  <si>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</si>
  <si>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</si>
  <si>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</si>
  <si>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</si>
  <si>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</si>
  <si>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</si>
  <si>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</si>
  <si>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</si>
  <si>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</si>
  <si>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</si>
  <si>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</si>
  <si>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</si>
  <si>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</si>
  <si>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</si>
  <si>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</si>
  <si>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</si>
  <si>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</si>
  <si>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</si>
  <si>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</si>
  <si>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</si>
  <si>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</si>
  <si>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</si>
  <si>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</si>
  <si>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</si>
  <si>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</si>
  <si>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</si>
  <si>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</si>
  <si>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</si>
  <si>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</si>
  <si>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</si>
  <si>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</si>
  <si>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</si>
  <si>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</si>
  <si>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</si>
  <si>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</si>
  <si>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</si>
  <si>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</si>
  <si>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</si>
  <si>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</si>
  <si>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</si>
  <si>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</si>
  <si>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</si>
  <si>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</si>
  <si>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</si>
  <si>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</si>
  <si>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</si>
  <si>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</si>
  <si>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</si>
  <si>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</si>
  <si>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</si>
  <si>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</si>
  <si>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</si>
  <si>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</si>
  <si>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</si>
  <si>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</si>
  <si>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</si>
  <si>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</si>
  <si>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</si>
  <si>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</si>
  <si>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</si>
  <si>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</si>
  <si>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</si>
  <si>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</si>
  <si>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</si>
  <si>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</si>
  <si>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</si>
  <si>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</si>
  <si>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</si>
  <si>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</si>
  <si>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</si>
  <si>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</si>
  <si>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</si>
  <si>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</si>
  <si>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</si>
  <si>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</si>
  <si>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</si>
  <si>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</si>
  <si>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</si>
  <si>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</si>
  <si>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</si>
  <si>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</si>
  <si>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</si>
  <si>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</si>
  <si>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</si>
  <si>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</si>
  <si>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</si>
  <si>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</si>
  <si>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</si>
  <si>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</si>
  <si>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</si>
  <si>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</si>
  <si>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</si>
  <si>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</si>
  <si>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</si>
  <si>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</si>
  <si>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</si>
  <si>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</si>
  <si>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</si>
  <si>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</si>
  <si>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</si>
  <si>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</si>
  <si>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</si>
  <si>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</si>
  <si>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</si>
  <si>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</si>
  <si>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</si>
  <si>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</si>
  <si>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</si>
  <si>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</si>
  <si>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</si>
  <si>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</si>
  <si>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</si>
  <si>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</si>
  <si>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</si>
  <si>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</si>
  <si>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</si>
  <si>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</si>
  <si>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</si>
  <si>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</si>
  <si>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</si>
  <si>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</si>
  <si>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</si>
  <si>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</si>
  <si>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</si>
  <si>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</si>
  <si>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</si>
  <si>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</si>
  <si>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</si>
  <si>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</si>
  <si>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</si>
  <si>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</si>
  <si>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</si>
  <si>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</si>
  <si>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</si>
  <si>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</si>
  <si>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</si>
  <si>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</si>
  <si>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</si>
  <si>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</si>
  <si>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</si>
  <si>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</si>
  <si>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</si>
  <si>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</si>
  <si>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</si>
  <si>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</si>
  <si>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</si>
  <si>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</si>
  <si>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</si>
  <si>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</si>
  <si>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</si>
  <si>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</si>
  <si>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</si>
  <si>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</si>
  <si>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</si>
  <si>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</si>
  <si>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</si>
  <si>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</si>
  <si>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</si>
  <si>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</si>
  <si>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</si>
  <si>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</si>
  <si>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</si>
  <si>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</si>
  <si>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</si>
  <si>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</si>
  <si>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</si>
  <si>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</si>
  <si>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</si>
  <si>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</si>
  <si>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</si>
  <si>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</si>
  <si>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</si>
  <si>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</si>
  <si>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</si>
  <si>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</si>
  <si>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</si>
  <si>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</si>
  <si>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</si>
  <si>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</si>
  <si>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</si>
  <si>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</si>
  <si>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</si>
  <si>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</si>
  <si>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</si>
  <si>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</si>
  <si>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</si>
  <si>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</si>
  <si>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</si>
  <si>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</si>
  <si>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</si>
  <si>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</si>
  <si>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</si>
  <si>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</si>
  <si>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</si>
  <si>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</si>
  <si>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</si>
  <si>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</si>
  <si>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</si>
  <si>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</si>
  <si>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</si>
  <si>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</si>
  <si>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</si>
  <si>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</si>
  <si>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</si>
  <si>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</si>
  <si>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</si>
  <si>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</si>
  <si>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</si>
  <si>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</si>
  <si>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</si>
  <si>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</si>
  <si>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</si>
  <si>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</si>
  <si>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</si>
  <si>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</si>
  <si>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</si>
  <si>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</si>
  <si>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</si>
  <si>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</si>
  <si>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</si>
  <si>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</si>
  <si>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</si>
  <si>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</si>
  <si>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</si>
  <si>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</si>
  <si>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</si>
  <si>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</si>
  <si>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</si>
  <si>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</si>
  <si>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</si>
  <si>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</si>
  <si>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</si>
  <si>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</si>
  <si>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</si>
  <si>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</si>
  <si>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</si>
  <si>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</si>
  <si>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</si>
  <si>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</si>
  <si>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</si>
  <si>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</si>
  <si>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</si>
  <si>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</si>
  <si>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</si>
  <si>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</si>
  <si>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</si>
  <si>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</si>
  <si>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</si>
  <si>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</si>
  <si>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</si>
  <si>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</si>
  <si>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</si>
  <si>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</si>
  <si>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</si>
  <si>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</si>
  <si>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</si>
  <si>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</si>
  <si>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</si>
  <si>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</si>
  <si>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</si>
  <si>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</si>
  <si>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</si>
  <si>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</si>
  <si>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</si>
  <si>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</si>
  <si>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</si>
  <si>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</si>
  <si>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</si>
  <si>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</si>
  <si>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</si>
  <si>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</si>
  <si>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</si>
  <si>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</si>
  <si>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</si>
  <si>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</si>
  <si>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</si>
  <si>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</si>
  <si>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</si>
  <si>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</si>
  <si>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</si>
  <si>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</si>
  <si>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</si>
  <si>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</si>
  <si>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</si>
  <si>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</si>
  <si>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</si>
  <si>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</si>
  <si>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</si>
  <si>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</si>
  <si>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</si>
  <si>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</si>
  <si>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</si>
  <si>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</si>
  <si>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</si>
  <si>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</si>
  <si>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</si>
  <si>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</si>
  <si>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</si>
  <si>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</si>
  <si>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</si>
  <si>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</si>
  <si>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</si>
  <si>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</si>
  <si>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</si>
  <si>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</si>
  <si>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</si>
  <si>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</si>
  <si>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</si>
  <si>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</si>
  <si>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</si>
  <si>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</si>
  <si>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</si>
  <si>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</si>
  <si>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</si>
  <si>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</si>
  <si>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</si>
  <si>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</si>
  <si>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</si>
  <si>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</si>
  <si>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</si>
  <si>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</si>
  <si>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</si>
  <si>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</si>
  <si>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</si>
  <si>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</si>
  <si>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</si>
  <si>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</si>
  <si>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</si>
  <si>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</si>
  <si>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</si>
  <si>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</si>
  <si>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</si>
  <si>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</si>
  <si>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</si>
  <si>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</si>
  <si>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</si>
  <si>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</si>
  <si>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</si>
  <si>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</si>
  <si>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</si>
  <si>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</si>
  <si>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</si>
  <si>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</si>
  <si>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</si>
  <si>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</si>
  <si>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</si>
  <si>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</si>
  <si>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</si>
  <si>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</si>
  <si>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</si>
  <si>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</si>
  <si>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</si>
  <si>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</si>
  <si>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</si>
  <si>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</si>
  <si>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</si>
  <si>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</si>
  <si>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</si>
  <si>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</si>
  <si>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</si>
  <si>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</si>
  <si>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</si>
  <si>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</si>
  <si>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</si>
  <si>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</si>
  <si>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</si>
  <si>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</si>
  <si>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</si>
  <si>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</si>
  <si>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</si>
  <si>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</si>
  <si>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</si>
  <si>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</si>
  <si>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</si>
  <si>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</si>
  <si>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</si>
  <si>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</si>
  <si>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</si>
  <si>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</si>
  <si>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</si>
  <si>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</si>
  <si>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</si>
  <si>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</si>
  <si>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</si>
  <si>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</si>
  <si>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</si>
  <si>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</si>
  <si>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</si>
  <si>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</si>
  <si>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</si>
  <si>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</si>
  <si>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</si>
  <si>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</si>
  <si>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</si>
  <si>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</si>
  <si>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</si>
  <si>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</si>
  <si>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</si>
  <si>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</si>
  <si>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</si>
  <si>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</si>
  <si>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</si>
  <si>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</si>
  <si>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</si>
  <si>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</si>
  <si>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</si>
  <si>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</si>
  <si>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</si>
  <si>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</si>
  <si>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</si>
  <si>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</si>
  <si>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</si>
  <si>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</si>
  <si>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</si>
  <si>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</si>
  <si>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</si>
  <si>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</si>
  <si>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</si>
  <si>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</si>
  <si>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</si>
  <si>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</si>
  <si>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</si>
  <si>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</si>
  <si>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</si>
  <si>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</si>
  <si>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</si>
  <si>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</si>
  <si>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</si>
  <si>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</si>
  <si>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</si>
  <si>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</si>
  <si>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</si>
  <si>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</si>
  <si>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</si>
  <si>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</si>
  <si>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</si>
  <si>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</si>
  <si>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</si>
  <si>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</si>
  <si>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</si>
  <si>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</si>
  <si>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</si>
  <si>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</si>
  <si>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</si>
  <si>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</si>
  <si>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</si>
  <si>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</si>
  <si>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</si>
  <si>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</si>
  <si>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</si>
  <si>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</si>
  <si>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</si>
  <si>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</si>
  <si>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</si>
  <si>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</si>
  <si>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</si>
  <si>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</si>
  <si>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</si>
  <si>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</si>
  <si>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</si>
  <si>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</si>
  <si>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</si>
  <si>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</si>
  <si>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</si>
  <si>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</si>
  <si>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</si>
  <si>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</si>
  <si>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</si>
  <si>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</si>
  <si>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</si>
  <si>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</si>
  <si>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</si>
  <si>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</si>
  <si>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</si>
  <si>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</si>
  <si>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</si>
  <si>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</si>
  <si>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</si>
  <si>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</si>
  <si>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</si>
  <si>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</si>
  <si>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</si>
  <si>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</si>
  <si>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</si>
  <si>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</si>
  <si>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</si>
  <si>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</si>
  <si>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</si>
  <si>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</si>
  <si>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</si>
  <si>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</si>
  <si>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</si>
  <si>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</si>
  <si>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</si>
  <si>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</si>
  <si>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</si>
  <si>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</si>
  <si>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</si>
  <si>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</si>
  <si>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</si>
  <si>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</si>
  <si>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</si>
  <si>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</si>
  <si>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</si>
  <si>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</si>
  <si>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</si>
  <si>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</si>
  <si>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</si>
  <si>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</si>
  <si>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</si>
  <si>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</si>
  <si>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</si>
  <si>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</si>
  <si>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</si>
  <si>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</si>
  <si>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</si>
  <si>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</si>
  <si>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</si>
  <si>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</si>
  <si>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</si>
  <si>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</si>
  <si>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</si>
  <si>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</si>
  <si>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</si>
  <si>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</si>
  <si>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</si>
  <si>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</si>
  <si>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</si>
  <si>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</si>
  <si>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</si>
  <si>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</si>
  <si>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</si>
  <si>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</si>
  <si>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</si>
  <si>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</si>
  <si>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</si>
  <si>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</si>
  <si>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</si>
  <si>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</si>
  <si>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</si>
  <si>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</si>
  <si>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</si>
  <si>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</si>
  <si>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</si>
  <si>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</si>
  <si>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</si>
  <si>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</si>
  <si>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</si>
  <si>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</si>
  <si>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</si>
  <si>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</si>
  <si>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</si>
  <si>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</si>
  <si>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</si>
  <si>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</si>
  <si>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</si>
  <si>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</si>
  <si>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</si>
  <si>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</si>
  <si>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</si>
  <si>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</si>
  <si>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</si>
  <si>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</si>
  <si>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</si>
  <si>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</si>
  <si>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</si>
  <si>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</si>
  <si>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</si>
  <si>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</si>
  <si>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</si>
  <si>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</si>
  <si>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</si>
  <si>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</si>
  <si>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</si>
  <si>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</si>
  <si>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</si>
  <si>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</si>
  <si>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</si>
  <si>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</si>
  <si>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</si>
  <si>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</si>
  <si>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</si>
  <si>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</si>
  <si>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</si>
  <si>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</si>
  <si>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</si>
  <si>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</si>
  <si>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</si>
  <si>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</si>
  <si>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</si>
  <si>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</si>
  <si>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</si>
  <si>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</si>
  <si>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</si>
  <si>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</si>
  <si>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</si>
  <si>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</si>
  <si>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</si>
  <si>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</si>
  <si>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</si>
  <si>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</si>
  <si>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</si>
  <si>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</si>
  <si>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</si>
  <si>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</si>
  <si>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</si>
  <si>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</si>
  <si>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</si>
  <si>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</si>
  <si>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</si>
  <si>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</si>
  <si>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</si>
  <si>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</si>
  <si>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</si>
  <si>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</si>
  <si>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</si>
  <si>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</si>
  <si>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</si>
  <si>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</si>
  <si>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</si>
  <si>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</si>
  <si>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</si>
  <si>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</si>
  <si>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</si>
  <si>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</si>
  <si>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</si>
  <si>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</si>
  <si>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</si>
  <si>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</si>
  <si>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</si>
  <si>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</si>
  <si>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</si>
  <si>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</si>
  <si>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</si>
  <si>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</si>
  <si>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</si>
  <si>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</si>
  <si>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</si>
  <si>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</si>
  <si>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</si>
  <si>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</si>
  <si>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</si>
  <si>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</si>
  <si>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</si>
  <si>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</si>
  <si>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</si>
  <si>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</si>
  <si>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</si>
  <si>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</si>
  <si>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</si>
  <si>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</si>
  <si>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</si>
  <si>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</si>
  <si>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</si>
  <si>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</si>
  <si>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</si>
  <si>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</si>
  <si>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</si>
  <si>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</si>
  <si>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</si>
  <si>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</si>
  <si>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</si>
  <si>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</si>
  <si>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</si>
  <si>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</si>
  <si>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</si>
  <si>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</si>
  <si>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</si>
  <si>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</si>
  <si>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</si>
  <si>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</si>
  <si>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</si>
  <si>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</si>
  <si>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</si>
  <si>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</si>
  <si>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</si>
  <si>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</si>
  <si>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</si>
  <si>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</si>
  <si>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</si>
  <si>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</si>
  <si>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</si>
  <si>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</si>
  <si>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</si>
  <si>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</si>
  <si>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</si>
  <si>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</si>
  <si>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</si>
  <si>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</si>
  <si>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</si>
  <si>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</si>
  <si>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</si>
  <si>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</si>
  <si>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</si>
  <si>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</si>
  <si>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</si>
  <si>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</si>
  <si>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</si>
  <si>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</si>
  <si>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</si>
  <si>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</si>
  <si>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</si>
  <si>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</si>
  <si>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</si>
  <si>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</si>
  <si>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</si>
  <si>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</si>
  <si>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</si>
  <si>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</si>
  <si>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</si>
  <si>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</si>
  <si>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</si>
  <si>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</si>
  <si>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</si>
  <si>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</si>
  <si>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</si>
  <si>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</si>
  <si>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</si>
  <si>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</si>
  <si>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</si>
  <si>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</si>
  <si>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</si>
  <si>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</si>
  <si>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</si>
  <si>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</si>
  <si>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</si>
  <si>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</si>
  <si>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</si>
  <si>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</si>
  <si>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</si>
  <si>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</si>
  <si>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</si>
  <si>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</si>
  <si>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</si>
  <si>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</si>
  <si>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</si>
  <si>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</si>
  <si>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</si>
  <si>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</si>
  <si>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</si>
  <si>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</si>
  <si>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</si>
  <si>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</si>
  <si>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</si>
  <si>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</si>
  <si>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</si>
  <si>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</si>
  <si>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</si>
  <si>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</si>
  <si>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</si>
  <si>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</si>
  <si>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</si>
  <si>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</si>
  <si>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</si>
  <si>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</si>
  <si>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</si>
  <si>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</si>
  <si>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</si>
  <si>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</si>
  <si>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</si>
  <si>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</si>
  <si>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</si>
  <si>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</si>
  <si>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</si>
  <si>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</si>
  <si>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</si>
  <si>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</si>
  <si>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</si>
  <si>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</si>
  <si>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</si>
  <si>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</si>
  <si>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</si>
  <si>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</si>
  <si>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</si>
  <si>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</si>
  <si>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</si>
  <si>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</si>
  <si>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</si>
  <si>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</si>
  <si>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</si>
  <si>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</si>
  <si>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</si>
  <si>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</si>
  <si>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</si>
  <si>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</si>
  <si>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</si>
  <si>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</si>
  <si>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</si>
  <si>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</si>
  <si>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</si>
  <si>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</si>
  <si>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</si>
  <si>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</si>
  <si>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</si>
  <si>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</si>
  <si>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</si>
  <si>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</si>
  <si>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</si>
  <si>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</si>
  <si>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</si>
  <si>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</si>
  <si>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</si>
  <si>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</si>
  <si>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</si>
  <si>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</si>
  <si>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</si>
  <si>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</si>
  <si>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</si>
  <si>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</si>
  <si>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</si>
  <si>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</si>
  <si>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</si>
  <si>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</si>
  <si>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</si>
  <si>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</si>
  <si>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</si>
  <si>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</si>
  <si>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</si>
  <si>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</si>
  <si>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</si>
  <si>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</si>
  <si>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</si>
  <si>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</si>
  <si>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</si>
  <si>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</si>
  <si>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</si>
  <si>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</si>
  <si>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</si>
  <si>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</si>
  <si>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</si>
  <si>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</si>
  <si>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</si>
  <si>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</si>
  <si>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</si>
  <si>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</si>
  <si>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</si>
  <si>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</si>
  <si>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</si>
  <si>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</si>
  <si>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</si>
  <si>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</si>
  <si>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</si>
  <si>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</si>
  <si>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</si>
  <si>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</si>
  <si>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</si>
  <si>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</si>
  <si>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</si>
  <si>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</si>
  <si>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</si>
  <si>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</si>
  <si>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</si>
  <si>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</si>
  <si>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</si>
  <si>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</si>
  <si>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</si>
  <si>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</si>
  <si>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</si>
  <si>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</si>
  <si>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</si>
  <si>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</si>
  <si>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</si>
  <si>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</si>
  <si>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</si>
  <si>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</si>
  <si>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</si>
  <si>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</si>
  <si>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</si>
  <si>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</si>
  <si>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</si>
  <si>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</si>
  <si>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</si>
  <si>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</si>
  <si>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</si>
  <si>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</si>
  <si>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</si>
  <si>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</si>
  <si>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</si>
  <si>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</si>
  <si>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</si>
  <si>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</si>
  <si>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</si>
  <si>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</si>
  <si>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</si>
  <si>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</si>
  <si>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</si>
  <si>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</si>
  <si>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</si>
  <si>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</si>
  <si>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</si>
  <si>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</si>
  <si>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</si>
  <si>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</si>
  <si>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</si>
  <si>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</si>
  <si>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</si>
  <si>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</si>
  <si>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</si>
  <si>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</si>
  <si>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</si>
  <si>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</si>
  <si>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</si>
  <si>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</si>
  <si>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</si>
  <si>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</si>
  <si>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</si>
  <si>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</si>
  <si>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</si>
  <si>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</si>
  <si>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</si>
  <si>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</si>
  <si>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</si>
  <si>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</si>
  <si>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</si>
  <si>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</si>
  <si>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</si>
  <si>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</si>
  <si>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</si>
  <si>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</si>
  <si>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</si>
  <si>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</si>
  <si>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</si>
  <si>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</si>
  <si>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</si>
  <si>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</si>
  <si>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</si>
  <si>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</si>
  <si>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</si>
  <si>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</si>
  <si>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</si>
  <si>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</si>
  <si>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</si>
  <si>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</si>
  <si>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</si>
  <si>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</si>
  <si>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</si>
  <si>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</si>
  <si>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</si>
  <si>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</si>
  <si>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</si>
  <si>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</si>
  <si>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</si>
  <si>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</si>
  <si>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</si>
  <si>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</si>
  <si>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</si>
  <si>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</si>
  <si>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</si>
  <si>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</si>
  <si>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</si>
  <si>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</si>
  <si>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</si>
  <si>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</si>
  <si>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</si>
  <si>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</si>
  <si>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</si>
  <si>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</si>
  <si>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</si>
  <si>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</si>
  <si>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</si>
  <si>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</si>
  <si>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</si>
  <si>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</si>
  <si>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</si>
  <si>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</si>
  <si>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</si>
  <si>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</si>
  <si>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</si>
  <si>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</si>
  <si>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</si>
  <si>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</si>
  <si>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</si>
  <si>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</si>
  <si>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</si>
  <si>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</si>
  <si>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</si>
  <si>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</si>
  <si>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</si>
  <si>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</si>
  <si>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</si>
  <si>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</si>
  <si>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</si>
  <si>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</si>
  <si>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</si>
  <si>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</si>
  <si>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</si>
  <si>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</si>
  <si>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</si>
  <si>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</si>
  <si>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</si>
  <si>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</si>
  <si>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</si>
  <si>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</si>
  <si>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</si>
  <si>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</si>
  <si>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</si>
  <si>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</si>
  <si>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</si>
  <si>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</si>
  <si>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</si>
  <si>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</si>
  <si>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</si>
  <si>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</si>
  <si>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</si>
  <si>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</si>
  <si>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</si>
  <si>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</si>
  <si>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</si>
  <si>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</si>
  <si>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</si>
  <si>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</si>
  <si>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</si>
  <si>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</si>
  <si>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</si>
  <si>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</si>
  <si>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</si>
  <si>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</si>
  <si>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</si>
  <si>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</si>
  <si>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</si>
  <si>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</si>
  <si>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</si>
  <si>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</si>
  <si>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</si>
  <si>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</si>
  <si>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</si>
  <si>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</si>
  <si>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</si>
  <si>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</si>
  <si>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</si>
  <si>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</si>
  <si>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</si>
  <si>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</si>
  <si>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</si>
  <si>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</si>
  <si>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</si>
  <si>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</si>
  <si>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</si>
  <si>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</si>
  <si>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</si>
  <si>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</si>
  <si>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</si>
  <si>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</si>
  <si>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</si>
  <si>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</si>
  <si>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</si>
  <si>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</si>
  <si>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</si>
  <si>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</si>
  <si>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</si>
  <si>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</si>
  <si>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</si>
  <si>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</si>
  <si>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</si>
  <si>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</si>
  <si>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</si>
  <si>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</si>
  <si>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</si>
  <si>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</si>
  <si>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</si>
  <si>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</si>
  <si>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</si>
  <si>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</si>
  <si>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</si>
  <si>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</si>
  <si>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</si>
  <si>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</si>
  <si>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</si>
  <si>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</si>
  <si>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</si>
  <si>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</si>
  <si>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</si>
  <si>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</si>
  <si>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</si>
  <si>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</si>
  <si>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</si>
  <si>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</si>
  <si>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</si>
  <si>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</si>
  <si>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</si>
  <si>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</si>
  <si>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</si>
  <si>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</si>
  <si>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</si>
  <si>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</si>
  <si>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</si>
  <si>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</si>
  <si>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</si>
  <si>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</si>
  <si>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</si>
  <si>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</si>
  <si>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</si>
  <si>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</si>
  <si>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</si>
  <si>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</si>
  <si>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</si>
  <si>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</si>
  <si>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</si>
  <si>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</si>
  <si>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</si>
  <si>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</si>
  <si>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</si>
  <si>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</si>
  <si>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</si>
  <si>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</si>
  <si>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</si>
  <si>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</si>
  <si>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</si>
  <si>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</si>
  <si>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</si>
  <si>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</si>
  <si>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</si>
  <si>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</si>
  <si>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</si>
  <si>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</si>
  <si>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</si>
  <si>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</si>
  <si>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</si>
  <si>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</si>
  <si>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</si>
  <si>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</si>
  <si>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</si>
  <si>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</si>
  <si>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</si>
  <si>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</si>
  <si>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</si>
  <si>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</si>
  <si>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</si>
  <si>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</si>
  <si>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</si>
  <si>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</si>
  <si>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</si>
  <si>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</si>
  <si>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</si>
  <si>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</si>
  <si>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</si>
  <si>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</si>
  <si>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</si>
  <si>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</si>
  <si>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</si>
  <si>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</si>
  <si>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</si>
  <si>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</si>
  <si>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</si>
  <si>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</si>
  <si>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</si>
  <si>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</si>
  <si>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</si>
  <si>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</si>
  <si>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</si>
  <si>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</si>
  <si>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</si>
  <si>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</si>
  <si>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</si>
  <si>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</si>
  <si>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</si>
  <si>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</si>
  <si>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</si>
  <si>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</si>
  <si>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</si>
  <si>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</si>
  <si>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</si>
  <si>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</si>
  <si>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</si>
  <si>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</si>
  <si>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</si>
  <si>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</si>
  <si>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</si>
  <si>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</si>
  <si>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</si>
  <si>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</si>
  <si>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</si>
  <si>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</si>
  <si>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</si>
  <si>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</si>
  <si>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</si>
  <si>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</si>
  <si>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</si>
  <si>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</si>
  <si>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</si>
  <si>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</si>
  <si>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</si>
  <si>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</si>
  <si>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</si>
  <si>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</si>
  <si>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</si>
  <si>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</si>
  <si>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</si>
  <si>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</si>
  <si>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</si>
  <si>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</si>
  <si>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</si>
  <si>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</si>
  <si>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</si>
  <si>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</si>
  <si>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</si>
  <si>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</si>
  <si>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</si>
  <si>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</si>
  <si>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</si>
  <si>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</si>
  <si>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</si>
  <si>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</si>
  <si>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</si>
  <si>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</si>
  <si>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</si>
  <si>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</si>
  <si>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</si>
  <si>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</si>
  <si>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</si>
  <si>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</si>
  <si>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</si>
  <si>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</si>
  <si>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</si>
  <si>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</si>
  <si>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</si>
  <si>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</si>
  <si>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</si>
  <si>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</si>
  <si>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</si>
  <si>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</si>
  <si>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</si>
  <si>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</si>
  <si>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</si>
  <si>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</si>
  <si>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</si>
  <si>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</si>
  <si>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</si>
  <si>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</si>
  <si>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</si>
  <si>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</si>
  <si>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</si>
  <si>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</si>
  <si>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</si>
  <si>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</si>
  <si>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</si>
  <si>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</si>
  <si>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</si>
  <si>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</si>
  <si>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</si>
  <si>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</si>
  <si>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</si>
  <si>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</si>
  <si>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</si>
  <si>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</si>
  <si>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</si>
  <si>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</si>
  <si>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</si>
  <si>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</si>
  <si>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</si>
  <si>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</si>
  <si>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</si>
  <si>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</si>
  <si>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</si>
  <si>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</si>
  <si>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</si>
  <si>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</si>
  <si>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</si>
  <si>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</si>
  <si>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</si>
  <si>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</si>
  <si>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</si>
  <si>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</si>
  <si>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</si>
  <si>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</si>
  <si>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</si>
  <si>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</si>
  <si>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</si>
  <si>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</si>
  <si>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</si>
  <si>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</si>
  <si>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</si>
  <si>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</si>
  <si>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</si>
  <si>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</si>
  <si>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</si>
  <si>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</si>
  <si>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</si>
  <si>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</si>
  <si>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</si>
  <si>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</si>
  <si>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</si>
  <si>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</si>
  <si>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</si>
  <si>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</si>
  <si>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</si>
  <si>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</si>
  <si>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</si>
  <si>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</si>
  <si>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</si>
  <si>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</si>
  <si>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</si>
  <si>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</si>
  <si>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</si>
  <si>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</si>
  <si>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</si>
  <si>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</si>
  <si>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</si>
  <si>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</si>
  <si>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</si>
  <si>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</si>
  <si>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</si>
  <si>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</si>
  <si>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</si>
  <si>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</si>
  <si>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</si>
  <si>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</si>
  <si>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</si>
  <si>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</si>
  <si>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</si>
  <si>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</si>
  <si>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</si>
  <si>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</si>
  <si>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</si>
  <si>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</si>
  <si>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</si>
  <si>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</si>
  <si>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</si>
  <si>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</si>
  <si>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</si>
  <si>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</si>
  <si>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</si>
  <si>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</si>
  <si>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</si>
  <si>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</si>
  <si>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</si>
  <si>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</si>
  <si>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</si>
  <si>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</si>
  <si>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</si>
  <si>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</si>
  <si>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</si>
  <si>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</si>
  <si>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</si>
  <si>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</si>
  <si>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</si>
  <si>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</si>
  <si>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</si>
  <si>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</si>
  <si>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</si>
  <si>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</si>
  <si>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</si>
  <si>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</si>
  <si>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</si>
  <si>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</si>
  <si>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</si>
  <si>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</si>
  <si>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</si>
  <si>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</si>
  <si>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</si>
  <si>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</si>
  <si>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</si>
  <si>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</si>
  <si>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</si>
  <si>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</si>
  <si>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</si>
  <si>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</si>
  <si>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</si>
  <si>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</si>
  <si>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</si>
  <si>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</si>
  <si>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</si>
  <si>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</si>
  <si>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</si>
  <si>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</si>
  <si>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</si>
  <si>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</si>
  <si>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</si>
  <si>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</si>
  <si>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</si>
  <si>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</si>
  <si>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</si>
  <si>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</si>
  <si>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</si>
  <si>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</si>
  <si>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</si>
  <si>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</si>
  <si>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</si>
  <si>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</si>
  <si>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</si>
  <si>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</si>
  <si>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</si>
  <si>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</si>
  <si>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</si>
  <si>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</si>
  <si>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</si>
  <si>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</si>
  <si>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</si>
  <si>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</si>
  <si>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</si>
  <si>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</si>
  <si>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</si>
  <si>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</si>
  <si>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</si>
  <si>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</si>
  <si>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</si>
  <si>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</si>
  <si>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</si>
  <si>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</si>
  <si>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</si>
  <si>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</si>
  <si>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</si>
  <si>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</si>
  <si>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</si>
  <si>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</si>
  <si>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</si>
  <si>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</si>
  <si>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</si>
  <si>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</si>
  <si>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</si>
  <si>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</si>
  <si>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</si>
  <si>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</si>
  <si>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</si>
  <si>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</si>
  <si>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</si>
  <si>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</si>
  <si>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</si>
  <si>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</si>
  <si>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</si>
  <si>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</si>
  <si>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</si>
  <si>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</si>
  <si>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</si>
  <si>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</si>
  <si>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</si>
  <si>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</si>
  <si>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</si>
  <si>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</si>
  <si>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</si>
  <si>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</si>
  <si>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</si>
  <si>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</si>
  <si>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</si>
  <si>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</si>
  <si>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</si>
  <si>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</si>
  <si>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</si>
  <si>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</si>
  <si>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</si>
  <si>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</si>
  <si>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</si>
  <si>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</si>
  <si>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</si>
  <si>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</si>
  <si>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</si>
  <si>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</si>
  <si>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</si>
  <si>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</si>
  <si>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</si>
  <si>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</si>
  <si>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</si>
  <si>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</si>
  <si>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</si>
  <si>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</si>
  <si>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</si>
  <si>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</si>
  <si>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</si>
  <si>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</si>
  <si>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</si>
  <si>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</si>
  <si>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</si>
  <si>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</si>
  <si>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</si>
  <si>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</si>
  <si>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</si>
  <si>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</si>
  <si>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</si>
  <si>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</si>
  <si>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</si>
  <si>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</si>
  <si>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</si>
  <si>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</si>
  <si>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</si>
  <si>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</si>
  <si>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</si>
  <si>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</si>
  <si>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</si>
  <si>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</si>
  <si>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</si>
  <si>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</si>
  <si>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</si>
  <si>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</si>
  <si>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</si>
  <si>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</si>
  <si>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</si>
  <si>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</si>
  <si>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</si>
  <si>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</si>
  <si>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</si>
  <si>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</si>
  <si>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</si>
  <si>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</si>
  <si>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</si>
  <si>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</si>
  <si>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</si>
  <si>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</si>
  <si>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</si>
  <si>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</si>
  <si>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</si>
  <si>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</si>
  <si>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</si>
  <si>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</si>
  <si>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</si>
  <si>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</si>
  <si>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</si>
  <si>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</si>
  <si>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</si>
  <si>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</si>
  <si>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</si>
  <si>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</si>
  <si>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</si>
  <si>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</si>
  <si>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</si>
  <si>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</si>
  <si>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</si>
  <si>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</si>
  <si>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</si>
  <si>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</si>
  <si>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</si>
  <si>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</si>
  <si>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</si>
  <si>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</si>
  <si>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</si>
  <si>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</si>
  <si>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</si>
  <si>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</si>
  <si>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</si>
  <si>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</si>
  <si>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</si>
  <si>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</si>
  <si>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</si>
  <si>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</si>
  <si>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</si>
  <si>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</si>
  <si>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</si>
  <si>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</si>
  <si>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</si>
  <si>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</si>
  <si>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</si>
  <si>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</si>
  <si>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</si>
  <si>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</si>
  <si>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</si>
  <si>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</si>
  <si>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</si>
  <si>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</si>
  <si>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</si>
  <si>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</si>
  <si>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</si>
  <si>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</si>
  <si>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</si>
  <si>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</si>
  <si>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</si>
  <si>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</si>
  <si>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</si>
  <si>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</si>
  <si>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</si>
  <si>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</si>
  <si>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</si>
  <si>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</si>
  <si>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</si>
  <si>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</si>
  <si>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</si>
  <si>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</si>
  <si>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</si>
  <si>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</si>
  <si>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</si>
  <si>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</si>
  <si>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</si>
  <si>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</si>
  <si>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</si>
  <si>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</si>
  <si>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</si>
  <si>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</si>
  <si>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</si>
  <si>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</si>
  <si>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</si>
  <si>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</si>
  <si>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</si>
  <si>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</si>
  <si>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</si>
  <si>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</si>
  <si>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</si>
  <si>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</si>
  <si>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</si>
  <si>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</si>
  <si>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</si>
  <si>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</si>
  <si>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</si>
  <si>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</si>
  <si>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</si>
  <si>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</si>
  <si>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</si>
  <si>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</si>
  <si>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</si>
  <si>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</si>
  <si>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</si>
  <si>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</si>
  <si>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</si>
  <si>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</si>
  <si>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</si>
  <si>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</si>
  <si>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</si>
  <si>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</si>
  <si>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</si>
  <si>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</si>
  <si>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</si>
  <si>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</si>
  <si>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</si>
  <si>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</si>
  <si>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</si>
  <si>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</si>
  <si>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</si>
  <si>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</si>
  <si>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</si>
  <si>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</si>
  <si>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</si>
  <si>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</si>
  <si>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</si>
  <si>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</si>
  <si>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</si>
  <si>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</si>
  <si>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</si>
  <si>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</si>
  <si>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</si>
  <si>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</si>
  <si>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</si>
  <si>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</si>
  <si>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</si>
  <si>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</si>
  <si>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</si>
  <si>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</si>
  <si>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</si>
  <si>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</si>
  <si>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</si>
  <si>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</si>
  <si>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</si>
  <si>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</si>
  <si>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</si>
  <si>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</si>
  <si>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</si>
  <si>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</si>
  <si>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</si>
  <si>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</si>
  <si>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</si>
  <si>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</si>
  <si>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</si>
  <si>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</si>
  <si>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</si>
  <si>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</si>
  <si>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</si>
  <si>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</si>
  <si>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</si>
  <si>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</si>
  <si>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</si>
  <si>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</si>
  <si>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</si>
  <si>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</si>
  <si>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</si>
  <si>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</si>
  <si>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</si>
  <si>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</si>
  <si>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</si>
  <si>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</si>
  <si>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</si>
  <si>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</si>
  <si>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</si>
  <si>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</si>
  <si>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</si>
  <si>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</si>
  <si>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</si>
  <si>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</si>
  <si>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</si>
  <si>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</si>
  <si>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</si>
  <si>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</si>
  <si>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</si>
  <si>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</si>
  <si>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</si>
  <si>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</si>
  <si>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</si>
  <si>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</si>
  <si>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</si>
  <si>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</si>
  <si>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</si>
  <si>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</si>
  <si>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</si>
  <si>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</si>
  <si>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</si>
  <si>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</si>
  <si>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</si>
  <si>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</si>
  <si>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</si>
  <si>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</si>
  <si>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</si>
  <si>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</si>
  <si>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</si>
  <si>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</si>
  <si>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</si>
  <si>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</si>
  <si>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</si>
  <si>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</si>
  <si>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</si>
  <si>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</si>
  <si>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</si>
  <si>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</si>
  <si>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</si>
  <si>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</si>
  <si>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</si>
  <si>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</si>
  <si>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</si>
  <si>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</si>
  <si>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</si>
  <si>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</si>
  <si>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</si>
  <si>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</si>
  <si>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</si>
  <si>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</si>
  <si>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</si>
  <si>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</si>
  <si>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</si>
  <si>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</si>
  <si>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</si>
  <si>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</si>
  <si>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</si>
  <si>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</si>
  <si>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</si>
  <si>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</si>
  <si>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</si>
  <si>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</si>
  <si>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</si>
  <si>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</si>
  <si>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</si>
  <si>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</si>
  <si>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</si>
  <si>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</si>
  <si>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</si>
  <si>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</si>
  <si>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</si>
  <si>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</si>
  <si>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</si>
  <si>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</si>
  <si>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</si>
  <si>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</si>
  <si>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</si>
  <si>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</si>
  <si>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</si>
  <si>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</si>
  <si>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</si>
  <si>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</si>
  <si>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</si>
  <si>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</si>
  <si>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</si>
  <si>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</si>
  <si>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</si>
  <si>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</si>
  <si>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</si>
  <si>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</si>
  <si>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</si>
  <si>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</si>
  <si>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</si>
  <si>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</si>
  <si>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</si>
  <si>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</si>
  <si>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</si>
  <si>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</si>
  <si>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</si>
  <si>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</si>
  <si>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</si>
  <si>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</si>
  <si>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</si>
  <si>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</si>
  <si>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</si>
  <si>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</si>
  <si>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</si>
  <si>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</si>
  <si>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</si>
  <si>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</si>
  <si>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</si>
  <si>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</si>
  <si>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</si>
  <si>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</si>
  <si>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</si>
  <si>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</si>
  <si>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</si>
  <si>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</si>
  <si>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</si>
  <si>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</si>
  <si>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</si>
  <si>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</si>
  <si>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</si>
  <si>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</si>
  <si>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</si>
  <si>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</si>
  <si>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</si>
  <si>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</si>
  <si>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</si>
  <si>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</si>
  <si>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</si>
  <si>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</si>
  <si>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</si>
  <si>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</si>
  <si>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</si>
  <si>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</si>
  <si>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</si>
  <si>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</si>
  <si>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</si>
  <si>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</si>
  <si>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</si>
  <si>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</si>
  <si>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</si>
  <si>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</si>
  <si>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</si>
  <si>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</si>
  <si>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</si>
  <si>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</si>
  <si>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</si>
  <si>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</si>
  <si>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</si>
  <si>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</si>
  <si>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</si>
  <si>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</si>
  <si>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</si>
  <si>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</si>
  <si>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</si>
  <si>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</si>
  <si>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</si>
  <si>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</si>
  <si>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</si>
  <si>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</si>
  <si>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</si>
  <si>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</si>
  <si>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</si>
  <si>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</si>
  <si>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</si>
  <si>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</si>
  <si>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</si>
  <si>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</si>
  <si>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</si>
  <si>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</si>
  <si>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</si>
  <si>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</si>
  <si>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</si>
  <si>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</si>
  <si>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</si>
  <si>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</si>
  <si>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</si>
  <si>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</si>
  <si>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</si>
  <si>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</si>
  <si>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</si>
  <si>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</si>
  <si>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</si>
  <si>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</si>
  <si>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</si>
  <si>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</si>
  <si>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</si>
  <si>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</si>
  <si>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</si>
  <si>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</si>
  <si>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</si>
  <si>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</si>
  <si>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</si>
  <si>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</si>
  <si>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</si>
  <si>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</si>
  <si>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</si>
  <si>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</si>
  <si>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</si>
  <si>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</si>
  <si>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</si>
  <si>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</si>
  <si>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</si>
  <si>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</si>
  <si>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</si>
  <si>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</si>
  <si>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</si>
  <si>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</si>
  <si>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</si>
  <si>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</si>
  <si>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</si>
  <si>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</si>
  <si>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</si>
  <si>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</si>
  <si>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</si>
  <si>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</si>
  <si>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</si>
  <si>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</si>
  <si>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</si>
  <si>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</si>
  <si>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</si>
  <si>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</si>
  <si>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</si>
  <si>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</si>
  <si>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</si>
  <si>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</si>
  <si>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</si>
  <si>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</si>
  <si>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</si>
  <si>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</si>
  <si>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</si>
  <si>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</si>
  <si>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</si>
  <si>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</si>
  <si>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</si>
  <si>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</si>
  <si>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</si>
  <si>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</si>
  <si>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</si>
  <si>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</si>
  <si>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</si>
  <si>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</si>
  <si>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</si>
  <si>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</si>
  <si>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</si>
  <si>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</si>
  <si>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</si>
  <si>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</si>
  <si>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</si>
  <si>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</si>
  <si>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</si>
  <si>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</si>
  <si>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</si>
  <si>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</si>
  <si>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</si>
  <si>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</si>
  <si>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</si>
  <si>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</si>
  <si>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</si>
  <si>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</si>
  <si>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</si>
  <si>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</si>
  <si>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</si>
  <si>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</si>
  <si>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</si>
  <si>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</si>
  <si>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</si>
  <si>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</si>
  <si>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</si>
  <si>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</si>
  <si>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</si>
  <si>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</si>
  <si>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</si>
  <si>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</si>
  <si>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</si>
  <si>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</si>
  <si>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</si>
  <si>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</si>
  <si>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</si>
  <si>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</si>
  <si>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</si>
  <si>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</si>
  <si>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</si>
  <si>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</si>
  <si>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</si>
  <si>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</si>
  <si>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</si>
  <si>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</si>
  <si>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</si>
  <si>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</si>
  <si>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</si>
  <si>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</si>
  <si>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</si>
  <si>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</si>
  <si>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</si>
  <si>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</si>
  <si>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</si>
  <si>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</si>
  <si>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</si>
  <si>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</si>
  <si>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</si>
  <si>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</si>
  <si>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</si>
  <si>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</si>
  <si>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</si>
  <si>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</si>
  <si>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</si>
  <si>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</si>
  <si>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</si>
  <si>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</si>
  <si>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</si>
  <si>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</si>
  <si>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</si>
  <si>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</si>
  <si>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</si>
  <si>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</si>
  <si>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</si>
  <si>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</si>
  <si>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</si>
  <si>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</si>
  <si>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</si>
  <si>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</si>
  <si>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</si>
  <si>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</si>
  <si>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</si>
  <si>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</si>
  <si>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</si>
  <si>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</si>
  <si>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</si>
  <si>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</si>
  <si>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</si>
  <si>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</si>
  <si>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</si>
  <si>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</si>
  <si>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</si>
  <si>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</si>
  <si>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</si>
  <si>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</si>
  <si>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</si>
  <si>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</si>
  <si>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</si>
  <si>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</si>
  <si>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</si>
  <si>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</si>
  <si>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</si>
  <si>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</si>
  <si>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</si>
  <si>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</si>
  <si>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</si>
  <si>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</si>
  <si>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</si>
  <si>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</si>
  <si>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</si>
  <si>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</si>
  <si>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</si>
  <si>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</si>
  <si>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</si>
  <si>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</si>
  <si>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</si>
  <si>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</si>
  <si>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</si>
  <si>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</si>
  <si>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</si>
  <si>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</si>
  <si>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</si>
  <si>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</si>
  <si>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</si>
  <si>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</si>
  <si>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</si>
  <si>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</si>
  <si>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</si>
  <si>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</si>
  <si>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</si>
  <si>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</si>
  <si>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</si>
  <si>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</si>
  <si>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</si>
  <si>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</si>
  <si>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</si>
  <si>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</si>
  <si>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</si>
  <si>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</si>
  <si>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</si>
  <si>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</si>
  <si>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</si>
  <si>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</si>
  <si>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</si>
  <si>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</si>
  <si>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</si>
  <si>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</si>
  <si>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</si>
  <si>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</si>
  <si>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</si>
  <si>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</si>
  <si>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</si>
  <si>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</si>
  <si>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</si>
  <si>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</si>
  <si>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</si>
  <si>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</si>
  <si>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</si>
  <si>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</si>
  <si>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</si>
  <si>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</si>
  <si>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</si>
  <si>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</si>
  <si>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</si>
  <si>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</si>
  <si>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</si>
  <si>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</si>
  <si>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</si>
  <si>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</si>
  <si>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</si>
  <si>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</si>
  <si>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</si>
  <si>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</si>
  <si>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</si>
  <si>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</si>
  <si>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</si>
  <si>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</si>
  <si>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</si>
  <si>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</si>
  <si>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</si>
  <si>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</si>
  <si>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</si>
  <si>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</si>
  <si>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</si>
  <si>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</si>
  <si>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</si>
  <si>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</si>
  <si>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</si>
  <si>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</si>
  <si>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</si>
  <si>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</si>
  <si>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</si>
  <si>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</si>
  <si>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</si>
  <si>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</si>
  <si>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</si>
  <si>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</si>
  <si>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</si>
  <si>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</si>
  <si>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</si>
  <si>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</si>
  <si>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</si>
  <si>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</si>
  <si>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</si>
  <si>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</si>
  <si>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</si>
  <si>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</si>
  <si>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</si>
  <si>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</si>
  <si>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</si>
  <si>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</si>
  <si>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</si>
  <si>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</si>
  <si>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</si>
  <si>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</si>
  <si>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</si>
  <si>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</si>
  <si>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</si>
  <si>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</si>
  <si>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</si>
  <si>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</si>
  <si>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</si>
  <si>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</si>
  <si>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</si>
  <si>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</si>
  <si>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</si>
  <si>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</si>
  <si>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</si>
  <si>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</si>
  <si>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</si>
  <si>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</si>
  <si>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</si>
  <si>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</si>
  <si>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</si>
  <si>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</si>
  <si>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</si>
  <si>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</si>
  <si>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</si>
  <si>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</si>
  <si>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</si>
  <si>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</si>
  <si>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</si>
  <si>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</si>
  <si>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</si>
  <si>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</si>
  <si>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</si>
  <si>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</si>
  <si>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</si>
  <si>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</si>
  <si>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</si>
  <si>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</si>
  <si>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</si>
  <si>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</si>
  <si>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</si>
  <si>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</si>
  <si>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</si>
  <si>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</si>
  <si>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</si>
  <si>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</si>
  <si>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</si>
  <si>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</si>
  <si>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</si>
  <si>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</si>
  <si>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</si>
  <si>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</si>
  <si>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</si>
  <si>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</si>
  <si>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</si>
  <si>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</si>
  <si>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</si>
  <si>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</si>
  <si>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</si>
  <si>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</si>
  <si>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</si>
  <si>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</si>
  <si>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</si>
  <si>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</si>
  <si>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</si>
  <si>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</si>
  <si>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</si>
  <si>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</si>
  <si>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</si>
  <si>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</si>
  <si>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</si>
  <si>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</si>
  <si>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</si>
  <si>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</si>
  <si>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</si>
  <si>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</si>
  <si>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</si>
  <si>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</si>
  <si>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</si>
  <si>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</si>
  <si>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</si>
  <si>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</si>
  <si>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</si>
  <si>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</si>
  <si>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</si>
  <si>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</si>
  <si>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</si>
  <si>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</si>
  <si>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</si>
  <si>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</si>
  <si>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</si>
  <si>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</si>
  <si>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</si>
  <si>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</si>
  <si>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</si>
  <si>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</si>
  <si>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</si>
  <si>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</si>
  <si>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</si>
  <si>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</si>
  <si>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</si>
  <si>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</si>
  <si>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</si>
  <si>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</si>
  <si>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</si>
  <si>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</si>
  <si>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</si>
  <si>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</si>
  <si>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</si>
  <si>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</si>
  <si>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</si>
  <si>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</si>
  <si>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</si>
  <si>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</si>
  <si>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</si>
  <si>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</si>
  <si>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</si>
  <si>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</si>
  <si>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</si>
  <si>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</si>
  <si>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</si>
  <si>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</si>
  <si>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</si>
  <si>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</si>
  <si>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</si>
  <si>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</si>
  <si>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</si>
  <si>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</si>
  <si>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</si>
  <si>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</si>
  <si>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</si>
  <si>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</si>
  <si>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</si>
  <si>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</si>
  <si>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</si>
  <si>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</si>
  <si>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</si>
  <si>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</si>
  <si>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</si>
  <si>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</si>
  <si>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</si>
  <si>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</si>
  <si>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</si>
  <si>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</si>
  <si>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</si>
  <si>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</si>
  <si>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</si>
  <si>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</si>
  <si>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</si>
  <si>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</si>
  <si>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</si>
  <si>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</si>
  <si>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</si>
  <si>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</si>
  <si>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</si>
  <si>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</si>
  <si>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</si>
  <si>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</si>
  <si>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</si>
  <si>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</si>
  <si>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</si>
  <si>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</si>
  <si>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</si>
  <si>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</si>
  <si>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</si>
  <si>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</si>
  <si>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</si>
  <si>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</si>
  <si>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</si>
  <si>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</si>
  <si>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</si>
  <si>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</si>
  <si>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</si>
  <si>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</si>
  <si>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</si>
  <si>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</si>
  <si>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</si>
  <si>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</si>
  <si>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</si>
  <si>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</si>
  <si>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</si>
  <si>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</si>
  <si>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</si>
  <si>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</si>
  <si>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</si>
  <si>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</si>
  <si>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</si>
  <si>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</si>
  <si>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</si>
  <si>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</si>
  <si>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</si>
  <si>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</si>
  <si>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</si>
  <si>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</si>
  <si>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</si>
  <si>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</si>
  <si>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</si>
  <si>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</si>
  <si>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</si>
  <si>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</si>
  <si>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</si>
  <si>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</si>
  <si>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</si>
  <si>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</si>
  <si>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</si>
  <si>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</si>
  <si>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</si>
  <si>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</si>
  <si>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</si>
  <si>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</si>
  <si>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</si>
  <si>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</si>
  <si>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</si>
  <si>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</si>
  <si>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</si>
  <si>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</si>
  <si>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</si>
  <si>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</si>
  <si>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</si>
  <si>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</si>
  <si>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</si>
  <si>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</si>
  <si>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</si>
  <si>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</si>
  <si>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</si>
  <si>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</si>
  <si>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</si>
  <si>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</si>
  <si>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</si>
  <si>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</si>
  <si>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</si>
  <si>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</si>
  <si>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</si>
  <si>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</si>
  <si>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</si>
  <si>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</si>
  <si>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</si>
  <si>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</si>
  <si>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</si>
  <si>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</si>
  <si>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</si>
  <si>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</si>
  <si>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</si>
  <si>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</si>
  <si>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</si>
  <si>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</si>
  <si>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</si>
  <si>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</si>
  <si>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</si>
  <si>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</si>
  <si>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</si>
  <si>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</si>
  <si>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</si>
  <si>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</si>
  <si>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</si>
  <si>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</si>
  <si>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</si>
  <si>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</si>
  <si>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</si>
  <si>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</si>
  <si>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</si>
  <si>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</si>
  <si>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</si>
  <si>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</si>
  <si>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</si>
  <si>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</si>
  <si>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</si>
  <si>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</si>
  <si>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</si>
  <si>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</si>
  <si>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</si>
  <si>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</si>
  <si>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</si>
  <si>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</si>
  <si>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</si>
  <si>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</si>
  <si>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</si>
  <si>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</si>
  <si>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</si>
  <si>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</si>
  <si>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</si>
  <si>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</si>
  <si>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</si>
  <si>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</si>
  <si>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</si>
  <si>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</si>
  <si>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</si>
  <si>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</si>
  <si>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</si>
  <si>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</si>
  <si>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</si>
  <si>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</si>
  <si>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</si>
  <si>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</si>
  <si>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</si>
  <si>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</si>
  <si>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</si>
  <si>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</si>
  <si>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</si>
  <si>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</si>
  <si>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</si>
  <si>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</si>
  <si>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</si>
  <si>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</si>
  <si>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</si>
  <si>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</si>
  <si>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</si>
  <si>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</si>
  <si>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</si>
  <si>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</si>
  <si>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</si>
  <si>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</si>
  <si>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</si>
  <si>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</si>
  <si>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</si>
  <si>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</si>
  <si>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</si>
  <si>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</si>
  <si>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</si>
  <si>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</si>
  <si>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</si>
  <si>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</si>
  <si>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</si>
  <si>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</si>
  <si>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</si>
  <si>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</si>
  <si>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</si>
  <si>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</si>
  <si>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</si>
  <si>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</si>
  <si>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</si>
  <si>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</si>
  <si>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</si>
  <si>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</si>
  <si>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</si>
  <si>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</si>
  <si>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</si>
  <si>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</si>
  <si>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</si>
  <si>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</si>
  <si>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</si>
  <si>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</si>
  <si>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</si>
  <si>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</si>
  <si>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</si>
  <si>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</si>
  <si>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</si>
  <si>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</si>
  <si>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</si>
  <si>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</si>
  <si>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</si>
  <si>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</si>
  <si>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</si>
  <si>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</si>
  <si>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</si>
  <si>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</si>
  <si>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</si>
  <si>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</si>
  <si>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</si>
  <si>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</si>
  <si>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</si>
  <si>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</si>
  <si>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</si>
  <si>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</si>
  <si>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</si>
  <si>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</si>
  <si>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</si>
  <si>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</si>
  <si>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</si>
  <si>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</si>
  <si>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</si>
  <si>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</si>
  <si>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</si>
  <si>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</si>
  <si>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</si>
  <si>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</si>
  <si>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</si>
  <si>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</si>
  <si>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</si>
  <si>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</si>
  <si>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</si>
  <si>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</si>
  <si>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</si>
  <si>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</si>
  <si>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</si>
  <si>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</si>
  <si>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</si>
  <si>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</si>
  <si>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</si>
  <si>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</si>
  <si>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</si>
  <si>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</si>
  <si>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</si>
  <si>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</si>
  <si>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</si>
  <si>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</si>
  <si>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</si>
  <si>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</si>
  <si>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</si>
  <si>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</si>
  <si>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</si>
  <si>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</si>
  <si>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</si>
  <si>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</si>
  <si>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</si>
  <si>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</si>
  <si>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</si>
  <si>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</si>
  <si>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</si>
  <si>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</si>
  <si>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</si>
  <si>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</si>
  <si>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</si>
  <si>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</si>
  <si>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</si>
  <si>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</si>
  <si>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</si>
  <si>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</si>
  <si>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</si>
  <si>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</si>
  <si>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</si>
  <si>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</si>
  <si>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</si>
  <si>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</si>
  <si>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</si>
  <si>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</si>
  <si>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</si>
  <si>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</si>
  <si>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</si>
  <si>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</si>
  <si>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</si>
  <si>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</si>
  <si>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</si>
  <si>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</si>
  <si>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</si>
  <si>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</si>
  <si>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</si>
  <si>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</si>
  <si>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</si>
  <si>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</si>
  <si>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</si>
  <si>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</si>
  <si>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</si>
  <si>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</si>
  <si>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</si>
  <si>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</si>
  <si>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</si>
  <si>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</si>
  <si>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</si>
  <si>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</si>
  <si>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</si>
  <si>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</si>
  <si>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</si>
  <si>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</si>
  <si>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</si>
  <si>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</si>
  <si>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</si>
  <si>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</si>
  <si>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</si>
  <si>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</si>
  <si>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</si>
  <si>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</si>
  <si>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</si>
  <si>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</si>
  <si>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</si>
  <si>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</si>
  <si>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</si>
  <si>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</si>
  <si>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</si>
  <si>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</si>
  <si>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</si>
  <si>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</si>
  <si>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</si>
  <si>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</si>
  <si>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</si>
  <si>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</si>
  <si>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</si>
  <si>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</si>
  <si>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</si>
  <si>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</si>
  <si>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</si>
  <si>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</si>
  <si>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</si>
  <si>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</si>
  <si>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</si>
  <si>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</si>
  <si>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</si>
  <si>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</si>
  <si>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</si>
  <si>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</si>
  <si>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</si>
  <si>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</si>
  <si>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</si>
  <si>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</si>
  <si>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</si>
  <si>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</si>
  <si>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</si>
  <si>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</si>
  <si>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</si>
  <si>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</si>
  <si>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</si>
  <si>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</si>
  <si>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</si>
  <si>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</si>
  <si>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</si>
  <si>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</si>
  <si>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</si>
  <si>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</si>
  <si>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</si>
  <si>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</si>
  <si>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</si>
  <si>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</si>
  <si>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</si>
  <si>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</si>
  <si>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</si>
  <si>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</si>
  <si>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</si>
  <si>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</si>
  <si>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</si>
  <si>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</si>
  <si>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</si>
  <si>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</si>
  <si>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</si>
  <si>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</si>
  <si>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</si>
  <si>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</si>
  <si>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</si>
  <si>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</si>
  <si>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</si>
  <si>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</si>
  <si>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</si>
  <si>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</si>
  <si>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</si>
  <si>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</si>
  <si>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</si>
  <si>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</si>
  <si>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</si>
  <si>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</si>
  <si>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</si>
  <si>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</si>
  <si>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</si>
  <si>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</si>
  <si>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</si>
  <si>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</si>
  <si>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</si>
  <si>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</si>
  <si>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</si>
  <si>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</si>
  <si>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</si>
  <si>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</si>
  <si>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</si>
  <si>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</si>
  <si>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</si>
  <si>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</si>
  <si>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</si>
  <si>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</si>
  <si>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</si>
  <si>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</si>
  <si>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</si>
  <si>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</si>
  <si>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</si>
  <si>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</si>
  <si>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</si>
  <si>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</si>
  <si>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</si>
  <si>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</si>
  <si>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</si>
  <si>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</si>
  <si>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</si>
  <si>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</si>
  <si>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</si>
  <si>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</si>
  <si>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</si>
  <si>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</si>
  <si>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</si>
  <si>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</si>
  <si>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</si>
  <si>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</si>
  <si>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</si>
  <si>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</si>
  <si>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</si>
  <si>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</si>
  <si>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</si>
  <si>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</si>
  <si>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</si>
  <si>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</si>
  <si>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</si>
  <si>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</si>
  <si>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</si>
  <si>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</si>
  <si>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</si>
  <si>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</si>
  <si>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</si>
  <si>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</si>
  <si>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</si>
  <si>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</si>
  <si>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</si>
  <si>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</si>
  <si>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</si>
  <si>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</si>
  <si>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</si>
  <si>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</si>
  <si>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</si>
  <si>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</si>
  <si>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</si>
  <si>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</si>
  <si>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</si>
  <si>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</si>
  <si>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</si>
  <si>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</si>
  <si>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</si>
  <si>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</si>
  <si>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</si>
  <si>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</si>
  <si>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</si>
  <si>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</si>
  <si>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</si>
  <si>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</si>
  <si>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</si>
  <si>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</si>
  <si>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</si>
  <si>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</si>
  <si>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</si>
  <si>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</si>
  <si>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</si>
  <si>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</si>
  <si>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</si>
  <si>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</si>
  <si>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</si>
  <si>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</si>
  <si>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</si>
  <si>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</si>
  <si>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</si>
  <si>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</si>
  <si>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</si>
  <si>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</si>
  <si>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</si>
  <si>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</si>
  <si>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</si>
  <si>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</si>
  <si>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</si>
  <si>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</si>
  <si>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</si>
  <si>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</si>
  <si>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</si>
  <si>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</si>
  <si>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</si>
  <si>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</si>
  <si>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</si>
  <si>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</si>
  <si>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</si>
  <si>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</si>
  <si>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</si>
  <si>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</si>
  <si>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</si>
  <si>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</si>
  <si>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</si>
  <si>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</si>
  <si>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</si>
  <si>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</si>
  <si>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</si>
  <si>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</si>
  <si>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</si>
  <si>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</si>
  <si>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</si>
  <si>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</si>
  <si>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</si>
  <si>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</si>
  <si>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</si>
  <si>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</si>
  <si>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</si>
  <si>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</si>
  <si>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</si>
  <si>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</si>
  <si>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</si>
  <si>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</si>
  <si>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</si>
  <si>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</si>
  <si>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</si>
  <si>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</si>
  <si>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</si>
  <si>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</si>
  <si>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</si>
  <si>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</si>
  <si>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</si>
  <si>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</si>
  <si>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</si>
  <si>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</si>
  <si>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</si>
  <si>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</si>
  <si>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</si>
  <si>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</si>
  <si>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</si>
  <si>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</si>
  <si>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</si>
  <si>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</si>
  <si>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</si>
  <si>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</si>
  <si>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</si>
  <si>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</si>
  <si>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</si>
  <si>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</si>
  <si>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</si>
  <si>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</si>
  <si>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</si>
  <si>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</si>
  <si>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</si>
  <si>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</si>
  <si>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</si>
  <si>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</si>
  <si>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</si>
  <si>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</si>
  <si>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</si>
  <si>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</si>
  <si>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</si>
  <si>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</si>
  <si>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</si>
  <si>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</si>
  <si>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</si>
  <si>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</si>
  <si>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</si>
  <si>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</si>
  <si>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</si>
  <si>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</si>
  <si>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</si>
  <si>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</si>
  <si>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</si>
  <si>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</si>
  <si>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</si>
  <si>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</si>
  <si>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</si>
  <si>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</si>
  <si>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</si>
  <si>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</si>
  <si>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</si>
  <si>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</si>
  <si>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</si>
  <si>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</si>
  <si>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</si>
  <si>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</si>
  <si>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</si>
  <si>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</si>
  <si>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</si>
  <si>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</si>
  <si>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</si>
  <si>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</si>
  <si>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</si>
  <si>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</si>
  <si>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</si>
  <si>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</si>
  <si>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</si>
  <si>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</si>
  <si>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</si>
  <si>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</si>
  <si>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</si>
  <si>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</si>
  <si>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</si>
  <si>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</si>
  <si>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</si>
  <si>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</si>
  <si>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</si>
  <si>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</si>
  <si>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</si>
  <si>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</si>
  <si>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</si>
  <si>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</si>
  <si>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</si>
  <si>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</si>
  <si>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</si>
  <si>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</si>
  <si>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</si>
  <si>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</si>
  <si>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</si>
  <si>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</si>
  <si>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</si>
  <si>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</si>
  <si>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</si>
  <si>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</si>
  <si>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</si>
  <si>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</si>
  <si>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</si>
  <si>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</si>
  <si>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</si>
  <si>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</si>
  <si>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</si>
  <si>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</si>
  <si>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</si>
  <si>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</si>
  <si>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</si>
  <si>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</si>
  <si>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</si>
  <si>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</si>
  <si>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</si>
  <si>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</si>
  <si>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</si>
  <si>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</si>
  <si>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</si>
  <si>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</si>
  <si>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</si>
  <si>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</si>
  <si>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</si>
  <si>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</si>
  <si>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</si>
  <si>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</si>
  <si>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</si>
  <si>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</si>
  <si>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</si>
  <si>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</si>
  <si>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</si>
  <si>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</si>
  <si>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</si>
  <si>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</si>
  <si>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</si>
  <si>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</si>
  <si>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</si>
  <si>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</si>
  <si>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</si>
  <si>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</si>
  <si>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</si>
  <si>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</si>
  <si>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</si>
  <si>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</si>
  <si>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</si>
  <si>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</si>
  <si>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</si>
  <si>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</si>
  <si>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</si>
  <si>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</si>
  <si>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</si>
  <si>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</si>
  <si>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</si>
  <si>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</si>
  <si>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</si>
  <si>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</si>
  <si>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</si>
  <si>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</si>
  <si>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</si>
  <si>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</si>
  <si>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</si>
  <si>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</si>
  <si>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</si>
  <si>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</si>
  <si>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</si>
  <si>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</si>
  <si>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</si>
  <si>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</si>
  <si>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</si>
  <si>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</si>
  <si>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</si>
  <si>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</si>
  <si>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</si>
  <si>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</si>
  <si>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</si>
  <si>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</si>
  <si>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</si>
  <si>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</si>
  <si>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</si>
  <si>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</si>
  <si>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</si>
  <si>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</si>
  <si>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</si>
  <si>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</si>
  <si>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</si>
  <si>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</si>
  <si>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</si>
  <si>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</si>
  <si>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</si>
  <si>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</si>
  <si>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</si>
  <si>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</si>
  <si>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</si>
  <si>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</si>
  <si>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</si>
  <si>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</si>
  <si>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</si>
  <si>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</si>
  <si>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</si>
  <si>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</si>
  <si>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</si>
  <si>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</si>
  <si>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</si>
  <si>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</si>
  <si>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</si>
  <si>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</si>
  <si>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</si>
  <si>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</si>
  <si>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</si>
  <si>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</si>
  <si>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</si>
  <si>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</si>
  <si>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</si>
  <si>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</si>
  <si>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</si>
  <si>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</si>
  <si>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</si>
  <si>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</si>
  <si>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</si>
  <si>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</si>
  <si>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</si>
  <si>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</si>
  <si>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</si>
  <si>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</si>
  <si>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</si>
  <si>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</si>
  <si>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</si>
  <si>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</si>
  <si>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</si>
  <si>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</si>
  <si>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</si>
  <si>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</si>
  <si>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</si>
  <si>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</si>
  <si>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</si>
  <si>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</si>
  <si>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</si>
  <si>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</si>
  <si>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</si>
  <si>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</si>
  <si>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</si>
  <si>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</si>
  <si>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</si>
  <si>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</si>
  <si>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</si>
  <si>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</si>
  <si>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</si>
  <si>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</si>
  <si>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</si>
  <si>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</si>
  <si>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</si>
  <si>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</si>
  <si>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</si>
  <si>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</si>
  <si>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</si>
  <si>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</si>
  <si>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</si>
  <si>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</si>
  <si>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</si>
  <si>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</si>
  <si>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</si>
  <si>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</si>
  <si>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</si>
  <si>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</si>
  <si>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</si>
  <si>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</si>
  <si>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</si>
  <si>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</si>
  <si>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</si>
  <si>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</si>
  <si>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</si>
  <si>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</si>
  <si>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</si>
  <si>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</si>
  <si>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</si>
  <si>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</si>
  <si>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</si>
  <si>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</si>
  <si>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</si>
  <si>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</si>
  <si>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</si>
  <si>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</si>
  <si>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</si>
  <si>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</si>
  <si>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</si>
  <si>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</si>
  <si>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</si>
  <si>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</si>
  <si>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</si>
  <si>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</si>
  <si>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</si>
  <si>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</si>
  <si>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</si>
  <si>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</si>
  <si>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</si>
  <si>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</si>
  <si>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</si>
  <si>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</si>
  <si>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</si>
  <si>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</si>
  <si>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</si>
  <si>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</si>
  <si>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</si>
  <si>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</si>
  <si>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</si>
  <si>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</si>
  <si>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</si>
  <si>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</si>
  <si>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</si>
  <si>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</si>
  <si>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</si>
  <si>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</si>
  <si>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</si>
  <si>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</si>
  <si>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</si>
  <si>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</si>
  <si>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</si>
  <si>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</si>
  <si>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</si>
  <si>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</si>
  <si>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</si>
  <si>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</si>
  <si>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</si>
  <si>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</si>
  <si>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</si>
  <si>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</si>
  <si>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</si>
  <si>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</si>
  <si>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</si>
  <si>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</si>
  <si>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</si>
  <si>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</si>
  <si>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</si>
  <si>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</si>
  <si>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</si>
  <si>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</si>
  <si>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</si>
  <si>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</si>
  <si>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</si>
  <si>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</si>
  <si>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</si>
  <si>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</si>
  <si>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</si>
  <si>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</si>
  <si>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</si>
  <si>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</si>
  <si>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</si>
  <si>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</si>
  <si>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</si>
  <si>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</si>
  <si>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</si>
  <si>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</si>
  <si>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</si>
  <si>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</si>
  <si>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</si>
  <si>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</si>
  <si>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</si>
  <si>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</si>
  <si>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</si>
  <si>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</si>
  <si>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</si>
  <si>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</si>
  <si>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</si>
  <si>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</si>
  <si>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</si>
  <si>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</si>
  <si>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</si>
  <si>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</si>
  <si>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</si>
  <si>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</si>
  <si>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</si>
  <si>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</si>
  <si>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</si>
  <si>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</si>
  <si>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</si>
  <si>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</si>
  <si>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</si>
  <si>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</si>
  <si>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</si>
  <si>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</si>
  <si>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</si>
  <si>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</si>
  <si>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</si>
  <si>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</si>
  <si>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</si>
  <si>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</si>
  <si>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</si>
  <si>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</si>
  <si>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</si>
  <si>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</si>
  <si>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</si>
  <si>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</si>
  <si>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</si>
  <si>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</si>
  <si>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</si>
  <si>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</si>
  <si>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</si>
  <si>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</si>
  <si>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</si>
  <si>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</si>
  <si>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</si>
  <si>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</si>
  <si>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</si>
  <si>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</si>
  <si>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</si>
  <si>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</si>
  <si>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</si>
  <si>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</si>
  <si>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</si>
  <si>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</si>
  <si>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</si>
  <si>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</si>
  <si>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</si>
  <si>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</si>
  <si>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</si>
  <si>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</si>
  <si>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</si>
  <si>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</si>
  <si>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</si>
  <si>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</si>
  <si>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</si>
  <si>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</si>
  <si>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</si>
  <si>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</si>
  <si>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</si>
  <si>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</si>
  <si>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</si>
  <si>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</si>
  <si>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</si>
  <si>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</si>
  <si>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</si>
  <si>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</si>
  <si>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</si>
  <si>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</si>
  <si>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</si>
  <si>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</si>
  <si>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</si>
  <si>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</si>
  <si>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</si>
  <si>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</si>
  <si>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</si>
  <si>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</si>
  <si>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</si>
  <si>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</si>
  <si>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</si>
  <si>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</si>
  <si>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</si>
  <si>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</si>
  <si>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</si>
  <si>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</si>
  <si>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</si>
  <si>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</si>
  <si>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</si>
  <si>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</si>
  <si>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</si>
  <si>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</si>
  <si>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</si>
  <si>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</si>
  <si>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</si>
  <si>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</si>
  <si>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</si>
  <si>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</si>
  <si>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</si>
  <si>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</si>
  <si>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</si>
  <si>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</si>
  <si>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</si>
  <si>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</si>
  <si>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</si>
  <si>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</si>
  <si>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</si>
  <si>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</si>
  <si>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</si>
  <si>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</si>
  <si>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</si>
  <si>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</si>
  <si>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</si>
  <si>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</si>
  <si>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</si>
  <si>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</si>
  <si>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</si>
  <si>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</si>
  <si>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</si>
  <si>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</si>
  <si>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</si>
  <si>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</si>
  <si>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</si>
  <si>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</si>
  <si>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</si>
  <si>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</si>
  <si>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</si>
  <si>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</si>
  <si>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</si>
  <si>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</si>
  <si>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</si>
  <si>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</si>
  <si>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</si>
  <si>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</si>
  <si>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</si>
  <si>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</si>
  <si>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</si>
  <si>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</si>
  <si>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</si>
  <si>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</si>
  <si>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</si>
  <si>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</si>
  <si>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</si>
  <si>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</si>
  <si>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</si>
  <si>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</si>
  <si>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</si>
  <si>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</si>
  <si>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</si>
  <si>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</si>
  <si>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</si>
  <si>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</si>
  <si>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</si>
  <si>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</si>
  <si>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</si>
  <si>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</si>
  <si>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</si>
  <si>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</si>
  <si>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</si>
  <si>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</si>
  <si>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</si>
  <si>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</si>
  <si>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</si>
  <si>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</si>
  <si>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</si>
  <si>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</si>
  <si>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</si>
  <si>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</si>
  <si>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</si>
  <si>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</si>
  <si>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</si>
  <si>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</si>
  <si>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</si>
  <si>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</si>
  <si>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</si>
  <si>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</si>
  <si>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</si>
  <si>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</si>
  <si>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</si>
  <si>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</si>
  <si>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</si>
  <si>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</si>
  <si>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</si>
  <si>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</si>
  <si>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</si>
  <si>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</si>
  <si>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</si>
  <si>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</si>
  <si>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</si>
  <si>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</si>
  <si>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</si>
  <si>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</si>
  <si>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</si>
  <si>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</si>
  <si>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</si>
  <si>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</si>
  <si>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</si>
  <si>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</si>
  <si>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</si>
  <si>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</si>
  <si>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</si>
  <si>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</si>
  <si>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</si>
  <si>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</si>
  <si>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</si>
  <si>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</si>
  <si>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</si>
  <si>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</si>
  <si>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</si>
  <si>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</si>
  <si>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</si>
  <si>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</si>
  <si>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</si>
  <si>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</si>
  <si>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</si>
  <si>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</si>
  <si>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</si>
  <si>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</si>
  <si>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</si>
  <si>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</si>
  <si>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</si>
  <si>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</si>
  <si>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</si>
  <si>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</si>
  <si>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</si>
  <si>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</si>
  <si>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</si>
  <si>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</si>
  <si>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</si>
  <si>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</si>
  <si>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</si>
  <si>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</si>
  <si>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</si>
  <si>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</si>
  <si>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</si>
  <si>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</si>
  <si>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</si>
  <si>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</si>
  <si>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</si>
  <si>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</si>
  <si>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</si>
  <si>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</si>
  <si>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</si>
  <si>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</si>
  <si>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</si>
  <si>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</si>
  <si>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</si>
  <si>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</si>
  <si>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</si>
  <si>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</si>
  <si>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</si>
  <si>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</si>
  <si>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</si>
  <si>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</si>
  <si>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</si>
  <si>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</si>
  <si>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</si>
  <si>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</si>
  <si>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</si>
  <si>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</si>
  <si>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</si>
  <si>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</si>
  <si>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</si>
  <si>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</si>
  <si>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</si>
  <si>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</si>
  <si>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</si>
  <si>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</si>
  <si>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</si>
  <si>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</si>
  <si>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</si>
  <si>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</si>
  <si>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</si>
  <si>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</si>
  <si>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</si>
  <si>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</si>
  <si>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</si>
  <si>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</si>
  <si>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</si>
  <si>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</si>
  <si>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</si>
  <si>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</si>
  <si>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</si>
  <si>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</si>
  <si>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</si>
  <si>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</si>
  <si>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</si>
  <si>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</si>
  <si>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</si>
  <si>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</si>
  <si>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</si>
  <si>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</si>
  <si>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</si>
  <si>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</si>
  <si>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</si>
  <si>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</si>
  <si>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</si>
  <si>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</si>
  <si>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</si>
  <si>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</si>
  <si>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</si>
  <si>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</si>
  <si>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</si>
  <si>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</si>
  <si>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</si>
  <si>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</si>
  <si>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</si>
  <si>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</si>
  <si>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</si>
  <si>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</si>
  <si>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</si>
  <si>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</si>
  <si>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</si>
  <si>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</si>
  <si>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</si>
  <si>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</si>
  <si>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</si>
  <si>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</si>
  <si>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</si>
  <si>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</si>
  <si>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</si>
  <si>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</si>
  <si>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</si>
  <si>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</si>
  <si>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</si>
  <si>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</si>
  <si>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</si>
  <si>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</si>
  <si>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</si>
  <si>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</si>
  <si>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</si>
  <si>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</si>
  <si>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</si>
  <si>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</si>
  <si>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</si>
  <si>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</si>
  <si>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</si>
  <si>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</si>
  <si>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</si>
  <si>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</si>
  <si>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</si>
  <si>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</si>
  <si>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</si>
  <si>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</si>
  <si>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</si>
  <si>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</si>
  <si>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</si>
  <si>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</si>
  <si>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</si>
  <si>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</si>
  <si>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</si>
  <si>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</si>
  <si>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</si>
  <si>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</si>
  <si>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</si>
  <si>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</si>
  <si>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</si>
  <si>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</si>
  <si>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</si>
  <si>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</si>
  <si>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</si>
  <si>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</si>
  <si>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</si>
  <si>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</si>
  <si>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</si>
  <si>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</si>
  <si>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</si>
  <si>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</si>
  <si>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</si>
  <si>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</si>
  <si>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</si>
  <si>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</si>
  <si>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</si>
  <si>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</si>
  <si>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</si>
  <si>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</si>
  <si>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</si>
  <si>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</si>
  <si>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</si>
  <si>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</si>
  <si>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</si>
  <si>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</si>
  <si>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</si>
  <si>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</si>
  <si>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</si>
  <si>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</si>
  <si>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</si>
  <si>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</si>
  <si>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</si>
  <si>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</si>
  <si>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</si>
  <si>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</si>
  <si>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</si>
  <si>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</si>
  <si>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</si>
  <si>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</si>
  <si>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</si>
  <si>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</si>
  <si>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</si>
  <si>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</si>
  <si>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</si>
  <si>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</si>
  <si>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</si>
  <si>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</si>
  <si>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</si>
  <si>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</si>
  <si>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</si>
  <si>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</si>
  <si>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</si>
  <si>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</si>
  <si>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</si>
  <si>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</si>
  <si>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</si>
  <si>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</si>
  <si>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</si>
  <si>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</si>
  <si>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</si>
  <si>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</si>
  <si>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</si>
  <si>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</si>
  <si>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</si>
  <si>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</si>
  <si>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</si>
  <si>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</si>
  <si>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</si>
  <si>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</si>
  <si>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</si>
  <si>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</si>
  <si>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</si>
  <si>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</si>
  <si>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</si>
  <si>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</si>
  <si>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</si>
  <si>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</si>
  <si>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</si>
  <si>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</si>
  <si>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</si>
  <si>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</si>
  <si>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</si>
  <si>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</si>
  <si>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</si>
  <si>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</si>
  <si>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</si>
  <si>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</si>
  <si>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</si>
  <si>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</si>
  <si>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</si>
  <si>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</si>
  <si>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</si>
  <si>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</si>
  <si>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</si>
  <si>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</si>
  <si>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</si>
  <si>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</si>
  <si>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</si>
  <si>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</si>
  <si>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</si>
  <si>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</si>
  <si>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</si>
  <si>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</si>
  <si>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</si>
  <si>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</si>
  <si>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</si>
  <si>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</si>
  <si>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</si>
  <si>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</si>
  <si>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</si>
  <si>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</si>
  <si>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</si>
  <si>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</si>
  <si>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</si>
  <si>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</si>
  <si>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</si>
  <si>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</si>
  <si>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</si>
  <si>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</si>
  <si>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</si>
  <si>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</si>
  <si>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</si>
  <si>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</si>
  <si>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</si>
  <si>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</si>
  <si>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</si>
  <si>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</si>
  <si>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</si>
  <si>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</si>
  <si>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</si>
  <si>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</si>
  <si>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</si>
  <si>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</si>
  <si>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</si>
  <si>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</si>
  <si>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</si>
  <si>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</si>
  <si>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</si>
  <si>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</si>
  <si>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</si>
  <si>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</si>
  <si>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</si>
  <si>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</si>
  <si>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</si>
  <si>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</si>
  <si>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</si>
  <si>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</si>
  <si>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</si>
  <si>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</si>
  <si>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</si>
  <si>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</si>
  <si>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</si>
  <si>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</si>
  <si>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</si>
  <si>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</si>
  <si>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</si>
  <si>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</si>
  <si>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</si>
  <si>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</si>
  <si>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</si>
  <si>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</si>
  <si>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</si>
  <si>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</si>
  <si>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</si>
  <si>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</si>
  <si>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</si>
  <si>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</si>
  <si>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</si>
  <si>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</si>
  <si>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</si>
  <si>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</si>
  <si>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</si>
  <si>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</si>
  <si>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</si>
  <si>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</si>
  <si>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</si>
  <si>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</si>
  <si>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</si>
  <si>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</si>
  <si>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</si>
  <si>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</si>
  <si>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</si>
  <si>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</si>
  <si>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</si>
  <si>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</si>
  <si>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</si>
  <si>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</si>
  <si>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</si>
  <si>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</si>
  <si>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</si>
  <si>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</si>
  <si>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</si>
  <si>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</si>
  <si>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</si>
  <si>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</si>
  <si>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</si>
  <si>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</si>
  <si>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</si>
  <si>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</si>
  <si>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</si>
  <si>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</si>
  <si>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</si>
  <si>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</si>
  <si>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</si>
  <si>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</si>
  <si>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</si>
  <si>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</si>
  <si>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</si>
  <si>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</si>
  <si>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</si>
  <si>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</si>
  <si>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</si>
  <si>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</si>
  <si>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</si>
  <si>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</si>
  <si>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</si>
  <si>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</si>
  <si>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</si>
  <si>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</si>
  <si>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</si>
  <si>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</si>
  <si>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</si>
  <si>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</si>
  <si>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</si>
  <si>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</si>
  <si>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</si>
  <si>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</si>
  <si>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</si>
  <si>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</si>
  <si>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</si>
  <si>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</si>
  <si>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</si>
  <si>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</si>
  <si>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</si>
  <si>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</si>
  <si>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</si>
  <si>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</si>
  <si>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</si>
  <si>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</si>
  <si>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</si>
  <si>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</si>
  <si>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</si>
  <si>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</si>
  <si>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</si>
  <si>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</si>
  <si>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</si>
  <si>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</si>
  <si>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</si>
  <si>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</si>
  <si>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</si>
  <si>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</si>
  <si>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</si>
  <si>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</si>
  <si>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</si>
  <si>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</si>
  <si>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</si>
  <si>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</si>
  <si>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</si>
  <si>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</si>
  <si>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</si>
  <si>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</si>
  <si>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</si>
  <si>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</si>
  <si>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</si>
  <si>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</si>
  <si>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</si>
  <si>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</si>
  <si>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</si>
  <si>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</si>
  <si>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</si>
  <si>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</si>
  <si>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</si>
  <si>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</si>
  <si>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</si>
  <si>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</si>
  <si>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</si>
  <si>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</si>
  <si>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</si>
  <si>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</si>
  <si>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</si>
  <si>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</si>
  <si>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</si>
  <si>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</si>
  <si>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</si>
  <si>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</si>
  <si>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</si>
  <si>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</si>
  <si>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</si>
  <si>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</si>
  <si>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</si>
  <si>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</si>
  <si>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</si>
  <si>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</si>
  <si>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</si>
  <si>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</si>
  <si>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</si>
  <si>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</si>
  <si>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</si>
  <si>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</si>
  <si>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</si>
  <si>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</si>
  <si>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</si>
  <si>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</si>
  <si>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</si>
  <si>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</si>
  <si>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</si>
  <si>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</si>
  <si>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</si>
  <si>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</si>
  <si>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</si>
  <si>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</si>
  <si>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</si>
  <si>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</si>
  <si>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</si>
  <si>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</si>
  <si>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</si>
  <si>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</si>
  <si>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</si>
  <si>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</si>
  <si>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</si>
  <si>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</si>
  <si>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</si>
  <si>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</si>
  <si>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</si>
  <si>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</si>
  <si>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</si>
  <si>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</si>
  <si>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</si>
  <si>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</si>
  <si>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</si>
  <si>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</si>
  <si>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</si>
  <si>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</si>
  <si>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</si>
  <si>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</si>
  <si>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</si>
  <si>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</si>
  <si>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</si>
  <si>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</si>
  <si>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</si>
  <si>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</si>
  <si>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</si>
  <si>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</si>
  <si>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</si>
  <si>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</si>
  <si>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</si>
  <si>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</si>
  <si>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</si>
  <si>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</si>
  <si>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</si>
  <si>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</si>
  <si>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</si>
  <si>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</si>
  <si>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</si>
  <si>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</si>
  <si>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</si>
  <si>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</si>
  <si>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</si>
  <si>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</si>
  <si>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</si>
  <si>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</si>
  <si>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</si>
  <si>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</si>
  <si>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</si>
  <si>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</si>
  <si>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</si>
  <si>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</si>
  <si>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</si>
  <si>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</si>
  <si>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</si>
  <si>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</si>
  <si>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</si>
  <si>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</si>
  <si>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</si>
  <si>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</si>
  <si>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</si>
  <si>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</si>
  <si>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</si>
  <si>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</si>
  <si>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</si>
  <si>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</si>
  <si>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</si>
  <si>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</si>
  <si>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</si>
  <si>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</si>
  <si>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</si>
  <si>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</si>
  <si>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</si>
  <si>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</si>
  <si>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</si>
  <si>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</si>
  <si>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</si>
  <si>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</si>
  <si>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</si>
  <si>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</si>
  <si>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</si>
  <si>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</si>
  <si>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</si>
  <si>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</si>
  <si>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</si>
  <si>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</si>
  <si>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</si>
  <si>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</si>
  <si>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</si>
  <si>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</si>
  <si>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</si>
  <si>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</si>
  <si>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</si>
  <si>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</si>
  <si>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</si>
  <si>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</si>
  <si>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</si>
  <si>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</si>
  <si>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</si>
  <si>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</si>
  <si>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</si>
  <si>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</si>
  <si>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</si>
  <si>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</si>
  <si>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</si>
  <si>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</si>
  <si>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</si>
  <si>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</si>
  <si>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</si>
  <si>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</si>
  <si>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</si>
  <si>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</si>
  <si>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</si>
  <si>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</si>
  <si>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</si>
  <si>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</si>
  <si>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</si>
  <si>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</si>
  <si>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</si>
  <si>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</si>
  <si>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</si>
  <si>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</si>
  <si>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</si>
  <si>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</si>
  <si>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</si>
  <si>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</si>
  <si>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</si>
  <si>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</si>
  <si>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</si>
  <si>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</si>
  <si>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</si>
  <si>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</si>
  <si>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</si>
  <si>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</si>
  <si>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</si>
  <si>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</si>
  <si>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</si>
  <si>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</si>
  <si>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</si>
  <si>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</si>
  <si>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</si>
  <si>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</si>
  <si>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</si>
  <si>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</si>
  <si>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</si>
  <si>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</si>
  <si>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</si>
  <si>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</si>
  <si>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</si>
  <si>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</si>
  <si>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</si>
  <si>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</si>
  <si>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</si>
  <si>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</si>
  <si>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</si>
  <si>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</si>
  <si>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</si>
  <si>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</si>
  <si>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</si>
  <si>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</si>
  <si>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</si>
  <si>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</si>
  <si>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</si>
  <si>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</si>
  <si>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</si>
  <si>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</si>
  <si>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</si>
  <si>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</si>
  <si>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</si>
  <si>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</si>
  <si>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</si>
  <si>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</si>
  <si>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</si>
  <si>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</si>
  <si>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</si>
  <si>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</si>
  <si>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</si>
  <si>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</si>
  <si>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</si>
  <si>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</si>
  <si>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</si>
  <si>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</si>
  <si>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</si>
  <si>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</si>
  <si>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</si>
  <si>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</si>
  <si>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</si>
  <si>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</si>
  <si>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</si>
  <si>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</si>
  <si>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</si>
  <si>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</si>
  <si>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</si>
  <si>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</si>
  <si>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</si>
  <si>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</si>
  <si>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</si>
  <si>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</si>
  <si>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</si>
  <si>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</si>
  <si>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</si>
  <si>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</si>
  <si>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</si>
  <si>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</si>
  <si>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</si>
  <si>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</si>
  <si>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</si>
  <si>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</si>
  <si>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</si>
  <si>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</si>
  <si>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</si>
  <si>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</si>
  <si>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</si>
  <si>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</si>
  <si>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</si>
  <si>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</si>
  <si>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</si>
  <si>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</si>
  <si>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</si>
  <si>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</si>
  <si>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</si>
  <si>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</si>
  <si>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</si>
  <si>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</si>
  <si>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</si>
  <si>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</si>
  <si>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</si>
  <si>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</si>
  <si>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</si>
  <si>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</si>
  <si>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</si>
  <si>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</si>
  <si>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</si>
  <si>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</si>
  <si>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</si>
  <si>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</si>
  <si>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</si>
  <si>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</si>
  <si>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</si>
  <si>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</si>
  <si>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</si>
  <si>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</si>
  <si>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</si>
  <si>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</si>
  <si>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</si>
  <si>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</si>
  <si>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</si>
  <si>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</si>
  <si>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</si>
  <si>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</si>
  <si>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</si>
  <si>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</si>
  <si>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</si>
  <si>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</si>
  <si>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</si>
  <si>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</si>
  <si>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</si>
  <si>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</si>
  <si>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</si>
  <si>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</si>
  <si>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</si>
  <si>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</si>
  <si>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</si>
  <si>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</si>
  <si>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</si>
  <si>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</si>
  <si>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</si>
  <si>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</si>
  <si>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</si>
  <si>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</si>
  <si>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</si>
  <si>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</si>
  <si>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</si>
  <si>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</si>
  <si>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</si>
  <si>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</si>
  <si>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</si>
  <si>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</si>
  <si>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</si>
  <si>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</si>
  <si>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</si>
  <si>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</si>
  <si>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</si>
  <si>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</si>
  <si>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</si>
  <si>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</si>
  <si>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</si>
  <si>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</si>
  <si>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</si>
  <si>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</si>
  <si>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</si>
  <si>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</si>
  <si>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</si>
  <si>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</si>
  <si>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</si>
  <si>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</si>
  <si>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</si>
  <si>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</si>
  <si>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</si>
  <si>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</si>
  <si>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</si>
  <si>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</si>
  <si>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</si>
  <si>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</si>
  <si>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</si>
  <si>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</si>
  <si>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</si>
  <si>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</si>
  <si>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</si>
  <si>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</si>
  <si>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</si>
  <si>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</si>
  <si>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</si>
  <si>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</si>
  <si>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</si>
  <si>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</si>
  <si>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</si>
  <si>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</si>
  <si>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</si>
  <si>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</si>
  <si>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</si>
  <si>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</si>
  <si>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</si>
  <si>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</si>
  <si>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</si>
  <si>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</si>
  <si>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</si>
  <si>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</si>
  <si>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</si>
  <si>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</si>
  <si>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</si>
  <si>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</si>
  <si>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</si>
  <si>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</si>
  <si>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</si>
  <si>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</si>
  <si>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</si>
  <si>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</si>
  <si>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</si>
  <si>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</si>
  <si>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</si>
  <si>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</si>
  <si>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</si>
  <si>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</si>
  <si>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</si>
  <si>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</si>
  <si>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</si>
  <si>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</si>
  <si>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</si>
  <si>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</si>
  <si>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</si>
  <si>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</si>
  <si>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</si>
  <si>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</si>
  <si>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</si>
  <si>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</si>
  <si>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</si>
  <si>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</si>
  <si>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</si>
  <si>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</si>
  <si>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</si>
  <si>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</si>
  <si>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</si>
  <si>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</si>
  <si>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</si>
  <si>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</si>
  <si>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</si>
  <si>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</si>
  <si>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</si>
  <si>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</si>
  <si>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</si>
  <si>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</si>
  <si>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</si>
  <si>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</si>
  <si>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</si>
  <si>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</si>
  <si>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</si>
  <si>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</si>
  <si>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</si>
  <si>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</si>
  <si>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</si>
  <si>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</si>
  <si>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</si>
  <si>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</si>
  <si>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</si>
  <si>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</si>
  <si>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</si>
  <si>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</si>
  <si>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</si>
  <si>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</si>
  <si>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</si>
  <si>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</si>
  <si>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</si>
  <si>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</si>
  <si>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</si>
  <si>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</si>
  <si>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</si>
  <si>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</si>
  <si>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</si>
  <si>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</si>
  <si>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</si>
  <si>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</si>
  <si>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</si>
  <si>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</si>
  <si>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</si>
  <si>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</si>
  <si>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</si>
  <si>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</si>
  <si>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</si>
  <si>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</si>
  <si>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</si>
  <si>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</si>
  <si>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</si>
  <si>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</si>
  <si>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</si>
  <si>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</si>
  <si>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</si>
  <si>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</si>
  <si>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</si>
  <si>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</si>
  <si>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</si>
  <si>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</si>
  <si>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</si>
  <si>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</si>
  <si>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</si>
  <si>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</si>
  <si>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</si>
  <si>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</si>
  <si>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</si>
  <si>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</si>
  <si>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</si>
  <si>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</si>
  <si>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</si>
  <si>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</si>
  <si>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</si>
  <si>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</si>
  <si>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</si>
  <si>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</si>
  <si>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</si>
  <si>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</si>
  <si>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</si>
  <si>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</si>
  <si>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</si>
  <si>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</si>
  <si>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</si>
  <si>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</si>
  <si>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</si>
  <si>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</si>
  <si>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</si>
  <si>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</si>
  <si>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</si>
  <si>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</si>
  <si>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</si>
  <si>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</si>
  <si>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</si>
  <si>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</si>
  <si>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</si>
  <si>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</si>
  <si>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</si>
  <si>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</si>
  <si>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</si>
  <si>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</si>
  <si>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</si>
  <si>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</si>
  <si>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</si>
  <si>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</si>
  <si>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</si>
  <si>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</si>
  <si>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</si>
  <si>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</si>
  <si>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</si>
  <si>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</si>
  <si>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</si>
  <si>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</si>
  <si>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</si>
  <si>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</si>
  <si>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</si>
  <si>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</si>
  <si>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</si>
  <si>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</si>
  <si>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</si>
  <si>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</si>
  <si>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</si>
  <si>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</si>
  <si>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</si>
  <si>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</si>
  <si>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</si>
  <si>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</si>
  <si>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</si>
  <si>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</si>
  <si>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</si>
  <si>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</si>
  <si>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</si>
  <si>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</si>
  <si>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</si>
  <si>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</si>
  <si>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</si>
  <si>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</si>
  <si>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</si>
  <si>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</si>
  <si>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</si>
  <si>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</si>
  <si>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</si>
  <si>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</si>
  <si>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</si>
  <si>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</si>
  <si>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</si>
  <si>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</si>
  <si>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</si>
  <si>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</si>
  <si>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</si>
  <si>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</si>
  <si>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</si>
  <si>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</si>
  <si>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</si>
  <si>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</si>
  <si>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</si>
  <si>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</si>
  <si>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</si>
  <si>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</si>
  <si>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</si>
  <si>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</si>
  <si>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</si>
  <si>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</si>
  <si>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</si>
  <si>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</si>
  <si>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</si>
  <si>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</si>
  <si>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</si>
  <si>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</si>
  <si>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</si>
  <si>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</si>
  <si>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</si>
  <si>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</si>
  <si>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</si>
  <si>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</si>
  <si>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</si>
  <si>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</si>
  <si>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</si>
  <si>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</si>
  <si>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</si>
  <si>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</si>
  <si>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</si>
  <si>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</si>
  <si>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</si>
  <si>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</si>
  <si>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</si>
  <si>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</si>
  <si>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</si>
  <si>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</si>
  <si>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</si>
  <si>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</si>
  <si>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</si>
  <si>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</si>
  <si>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</si>
  <si>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</si>
  <si>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</si>
  <si>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</si>
  <si>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</si>
  <si>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</si>
  <si>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</si>
  <si>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</si>
  <si>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</si>
  <si>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</si>
  <si>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</si>
  <si>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</si>
  <si>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</si>
  <si>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</si>
  <si>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</si>
  <si>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</si>
  <si>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</si>
  <si>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</si>
  <si>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</si>
  <si>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</si>
  <si>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</si>
  <si>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</si>
  <si>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</si>
  <si>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</si>
  <si>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</si>
  <si>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</si>
  <si>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</si>
  <si>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</si>
  <si>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</si>
  <si>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</si>
  <si>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</si>
  <si>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</si>
  <si>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</si>
  <si>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</si>
  <si>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</si>
  <si>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</si>
  <si>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</si>
  <si>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</si>
  <si>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</si>
  <si>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</si>
  <si>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</si>
  <si>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</si>
  <si>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</si>
  <si>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</si>
  <si>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</si>
  <si>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</si>
  <si>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</si>
  <si>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</si>
  <si>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</si>
  <si>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</si>
  <si>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</si>
  <si>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</si>
  <si>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</si>
  <si>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</si>
  <si>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</si>
  <si>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</si>
  <si>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</si>
  <si>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</si>
  <si>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</si>
  <si>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</si>
  <si>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</si>
  <si>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</si>
  <si>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</si>
  <si>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</si>
  <si>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</si>
  <si>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</si>
  <si>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</si>
  <si>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</si>
  <si>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</si>
  <si>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</si>
  <si>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</si>
  <si>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</si>
  <si>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</si>
  <si>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</si>
  <si>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</si>
  <si>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</si>
  <si>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</si>
  <si>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</si>
  <si>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</si>
  <si>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</si>
  <si>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</si>
  <si>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</si>
  <si>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</si>
  <si>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</si>
  <si>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</si>
  <si>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</si>
  <si>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</si>
  <si>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</si>
  <si>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</si>
  <si>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</si>
  <si>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</si>
  <si>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</si>
  <si>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</si>
  <si>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</si>
  <si>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</si>
  <si>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</si>
  <si>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</si>
  <si>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</si>
  <si>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</si>
  <si>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</si>
  <si>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</si>
  <si>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</si>
  <si>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</si>
  <si>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</si>
  <si>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</si>
  <si>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</si>
  <si>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</si>
  <si>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</si>
  <si>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</si>
  <si>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</si>
  <si>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</si>
  <si>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</si>
  <si>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</si>
  <si>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</si>
  <si>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</si>
  <si>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</si>
  <si>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</si>
  <si>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</si>
  <si>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</si>
  <si>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</si>
  <si>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</si>
  <si>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</si>
  <si>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</si>
  <si>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</si>
  <si>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</si>
  <si>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</si>
  <si>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</si>
  <si>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</si>
  <si>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</si>
  <si>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</si>
  <si>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</si>
  <si>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</si>
  <si>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</si>
  <si>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</si>
  <si>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</si>
  <si>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</si>
  <si>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</si>
  <si>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</si>
  <si>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</si>
  <si>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</si>
  <si>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</si>
  <si>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</si>
  <si>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</si>
  <si>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</si>
  <si>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</si>
  <si>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</si>
  <si>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</si>
  <si>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</si>
  <si>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</si>
  <si>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</si>
  <si>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</si>
  <si>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</si>
  <si>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</si>
  <si>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</si>
  <si>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</si>
  <si>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</si>
  <si>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</si>
  <si>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</si>
  <si>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</si>
  <si>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</si>
  <si>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</si>
  <si>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</si>
  <si>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</si>
  <si>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</si>
  <si>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</si>
  <si>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</si>
  <si>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</si>
  <si>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</si>
  <si>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</si>
  <si>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</si>
  <si>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</si>
  <si>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</si>
  <si>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</si>
  <si>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</si>
  <si>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</si>
  <si>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</si>
  <si>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</si>
  <si>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</si>
  <si>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</si>
  <si>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</si>
  <si>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</si>
  <si>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</si>
  <si>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</si>
  <si>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</si>
  <si>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</si>
  <si>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</si>
  <si>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</si>
  <si>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</si>
  <si>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</si>
  <si>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</si>
  <si>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</si>
  <si>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</si>
  <si>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</si>
  <si>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</si>
  <si>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</si>
  <si>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</si>
  <si>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</si>
  <si>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</si>
  <si>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</si>
  <si>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</si>
  <si>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</si>
  <si>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</si>
  <si>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</si>
  <si>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</si>
  <si>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</si>
  <si>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</si>
  <si>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</si>
  <si>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</si>
  <si>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</si>
  <si>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</si>
  <si>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</si>
  <si>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</si>
  <si>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</si>
  <si>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</si>
  <si>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</si>
  <si>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</si>
  <si>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</si>
  <si>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</si>
  <si>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</si>
  <si>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</si>
  <si>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</si>
  <si>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</si>
  <si>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</si>
  <si>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</si>
  <si>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</si>
  <si>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</si>
  <si>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</si>
  <si>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</si>
  <si>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</si>
  <si>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</si>
  <si>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</si>
  <si>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</si>
  <si>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</si>
  <si>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</si>
  <si>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</si>
  <si>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</si>
  <si>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</si>
  <si>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</si>
  <si>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</si>
  <si>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</si>
  <si>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</si>
  <si>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</si>
  <si>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</si>
  <si>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</si>
  <si>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</si>
  <si>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</si>
  <si>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</si>
  <si>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</si>
  <si>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</si>
  <si>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</si>
  <si>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</si>
  <si>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</si>
  <si>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</si>
  <si>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</si>
  <si>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</si>
  <si>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</si>
  <si>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</si>
  <si>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</si>
  <si>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</si>
  <si>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</si>
  <si>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</si>
  <si>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</si>
  <si>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</si>
  <si>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</si>
  <si>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</si>
  <si>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</si>
  <si>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</si>
  <si>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</si>
  <si>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</si>
  <si>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</si>
  <si>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</si>
  <si>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</si>
  <si>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</si>
  <si>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</si>
  <si>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</si>
  <si>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</si>
  <si>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</si>
  <si>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</si>
  <si>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</si>
  <si>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</si>
  <si>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</si>
  <si>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</si>
  <si>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</si>
  <si>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</si>
  <si>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</si>
  <si>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</si>
  <si>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</si>
  <si>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</si>
  <si>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</si>
  <si>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</si>
  <si>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</si>
  <si>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</si>
  <si>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</si>
  <si>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</si>
  <si>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</si>
  <si>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</si>
  <si>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</si>
  <si>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</si>
  <si>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</si>
  <si>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</si>
  <si>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</si>
  <si>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</si>
  <si>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</si>
  <si>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</si>
  <si>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</si>
  <si>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</si>
  <si>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</si>
  <si>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</si>
  <si>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</si>
  <si>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</si>
  <si>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</si>
  <si>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</si>
  <si>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</si>
  <si>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</si>
  <si>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</si>
  <si>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</si>
  <si>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</si>
  <si>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</si>
  <si>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</si>
  <si>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</si>
  <si>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</si>
  <si>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</si>
  <si>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</si>
  <si>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</si>
  <si>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</si>
  <si>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</si>
  <si>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</si>
  <si>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</si>
  <si>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</si>
  <si>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</si>
  <si>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</si>
  <si>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</si>
  <si>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</si>
  <si>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</si>
  <si>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</si>
  <si>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</si>
  <si>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</si>
  <si>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</si>
  <si>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</si>
  <si>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</si>
  <si>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</si>
  <si>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</si>
  <si>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</si>
  <si>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</si>
  <si>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</si>
  <si>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</si>
  <si>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</si>
  <si>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</si>
  <si>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</si>
  <si>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</si>
  <si>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</si>
  <si>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</si>
  <si>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</si>
  <si>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</si>
  <si>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</si>
  <si>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</si>
  <si>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</si>
  <si>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</si>
  <si>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</si>
  <si>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</si>
  <si>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</si>
  <si>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</si>
  <si>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</si>
  <si>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</si>
  <si>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</si>
  <si>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</si>
  <si>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</si>
  <si>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</si>
  <si>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</si>
  <si>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</si>
  <si>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</si>
  <si>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</si>
  <si>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</si>
  <si>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</si>
  <si>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</si>
  <si>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</si>
  <si>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</si>
  <si>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</si>
  <si>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</si>
  <si>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</si>
  <si>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</si>
  <si>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</si>
  <si>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</si>
  <si>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</si>
  <si>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</si>
  <si>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</si>
  <si>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</si>
  <si>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</si>
  <si>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</si>
  <si>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</si>
  <si>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</si>
  <si>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</si>
  <si>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</si>
  <si>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</si>
  <si>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</si>
  <si>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</si>
  <si>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</si>
  <si>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</si>
  <si>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</si>
  <si>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</si>
  <si>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</si>
  <si>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</si>
  <si>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</si>
  <si>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</si>
  <si>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</si>
  <si>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</si>
  <si>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</si>
  <si>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</si>
  <si>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</si>
  <si>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</si>
  <si>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</si>
  <si>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</si>
  <si>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</si>
  <si>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</si>
  <si>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</si>
  <si>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</si>
  <si>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</si>
  <si>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</si>
  <si>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</si>
  <si>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</si>
  <si>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</si>
  <si>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</si>
  <si>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</si>
  <si>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</si>
  <si>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</si>
  <si>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</si>
  <si>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</si>
  <si>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</si>
  <si>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</si>
  <si>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</si>
  <si>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</si>
  <si>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</si>
  <si>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</si>
  <si>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</si>
  <si>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</si>
  <si>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</si>
  <si>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</si>
  <si>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</si>
  <si>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</si>
  <si>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</si>
  <si>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</si>
  <si>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</si>
  <si>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</si>
  <si>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</si>
  <si>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</si>
  <si>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</si>
  <si>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</si>
  <si>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</si>
  <si>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</si>
  <si>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</si>
  <si>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</si>
  <si>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</si>
  <si>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</si>
  <si>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</si>
  <si>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</si>
  <si>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</si>
  <si>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</si>
  <si>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</si>
  <si>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</si>
  <si>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</si>
  <si>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</si>
  <si>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</si>
  <si>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</si>
  <si>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</si>
  <si>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</si>
  <si>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</si>
  <si>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</si>
  <si>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</si>
  <si>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</si>
  <si>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</si>
  <si>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</si>
  <si>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</si>
  <si>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</si>
  <si>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</si>
  <si>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</si>
  <si>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</si>
  <si>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</si>
  <si>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</si>
  <si>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</si>
  <si>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</si>
  <si>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</si>
  <si>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</si>
  <si>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</si>
  <si>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</si>
  <si>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</si>
  <si>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</si>
  <si>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</si>
  <si>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</si>
  <si>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</si>
  <si>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</si>
  <si>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</si>
  <si>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</si>
  <si>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</si>
  <si>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</si>
  <si>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</si>
  <si>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</si>
  <si>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</si>
  <si>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</si>
  <si>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</si>
  <si>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</si>
  <si>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</si>
  <si>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</si>
  <si>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</si>
  <si>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</si>
  <si>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</si>
  <si>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</si>
  <si>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</si>
  <si>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</si>
  <si>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</si>
  <si>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</si>
  <si>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</si>
  <si>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</si>
  <si>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</si>
  <si>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</si>
  <si>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</si>
  <si>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</si>
  <si>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</si>
  <si>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</si>
  <si>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</si>
  <si>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</si>
  <si>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</si>
  <si>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</si>
  <si>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</si>
  <si>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</si>
  <si>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</si>
  <si>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</si>
  <si>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</si>
  <si>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</si>
  <si>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</si>
  <si>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</si>
  <si>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</si>
  <si>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</si>
  <si>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</si>
  <si>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</si>
  <si>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</si>
  <si>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</si>
  <si>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</si>
  <si>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</si>
  <si>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</si>
  <si>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</si>
  <si>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</si>
  <si>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</si>
  <si>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</si>
  <si>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</si>
  <si>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</si>
  <si>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</si>
  <si>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</si>
  <si>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</si>
  <si>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</si>
  <si>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</si>
  <si>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</si>
  <si>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</si>
  <si>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</si>
  <si>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</si>
  <si>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</si>
  <si>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</si>
  <si>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</si>
  <si>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</si>
  <si>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</si>
  <si>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</si>
  <si>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</si>
  <si>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</si>
  <si>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</si>
  <si>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</si>
  <si>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</si>
  <si>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</si>
  <si>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</si>
  <si>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</si>
  <si>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</si>
  <si>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</si>
  <si>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</si>
  <si>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</si>
  <si>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</si>
  <si>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</si>
  <si>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</si>
  <si>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</si>
  <si>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</si>
  <si>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</si>
  <si>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</si>
  <si>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</si>
  <si>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</si>
  <si>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</si>
  <si>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</si>
  <si>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</si>
  <si>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</si>
  <si>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</si>
  <si>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</si>
  <si>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</si>
  <si>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</si>
  <si>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</si>
  <si>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</si>
  <si>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</si>
  <si>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</si>
  <si>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</si>
  <si>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</si>
  <si>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</si>
  <si>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</si>
  <si>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</si>
  <si>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</si>
  <si>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</si>
  <si>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</si>
  <si>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</si>
  <si>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</si>
  <si>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</si>
  <si>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</si>
  <si>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</si>
  <si>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</si>
  <si>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</si>
  <si>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</si>
  <si>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</si>
  <si>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</si>
  <si>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</si>
  <si>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</si>
  <si>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</si>
  <si>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</si>
  <si>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</si>
  <si>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</si>
  <si>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</si>
  <si>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</si>
  <si>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</si>
  <si>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</si>
  <si>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</si>
  <si>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</si>
  <si>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</si>
  <si>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</si>
  <si>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</si>
  <si>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</si>
  <si>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</si>
  <si>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</si>
  <si>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</si>
  <si>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</si>
  <si>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</si>
  <si>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</si>
  <si>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</si>
  <si>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</si>
  <si>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</si>
  <si>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</si>
  <si>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</si>
  <si>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</si>
  <si>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</si>
  <si>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</si>
  <si>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</si>
  <si>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</si>
  <si>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</si>
  <si>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</si>
  <si>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</si>
  <si>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</si>
  <si>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</si>
  <si>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</si>
  <si>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</si>
  <si>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</si>
  <si>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</si>
  <si>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</si>
  <si>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</si>
  <si>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</si>
  <si>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</si>
  <si>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</si>
  <si>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</si>
  <si>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</si>
  <si>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</si>
  <si>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</si>
  <si>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</si>
  <si>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</si>
  <si>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</si>
  <si>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</si>
  <si>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</si>
  <si>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</si>
  <si>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</si>
  <si>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</si>
  <si>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</si>
  <si>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</si>
  <si>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</si>
  <si>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</si>
  <si>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</si>
  <si>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</si>
  <si>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</si>
  <si>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</si>
  <si>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</si>
  <si>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</si>
  <si>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</si>
  <si>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</si>
  <si>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</si>
  <si>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</si>
  <si>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</si>
  <si>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</si>
  <si>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</si>
  <si>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</si>
  <si>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</si>
  <si>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</si>
  <si>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</si>
  <si>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</si>
  <si>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</si>
  <si>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</si>
  <si>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</si>
  <si>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</si>
  <si>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</si>
  <si>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</si>
  <si>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</si>
  <si>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</si>
  <si>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</si>
  <si>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</si>
  <si>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</si>
  <si>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</si>
  <si>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</si>
  <si>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</si>
  <si>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</si>
  <si>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</si>
  <si>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</si>
  <si>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</si>
  <si>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</si>
  <si>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</si>
  <si>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</si>
  <si>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</si>
  <si>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</si>
  <si>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</si>
  <si>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</si>
  <si>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</si>
  <si>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</si>
  <si>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</si>
  <si>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</si>
  <si>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</si>
  <si>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</si>
  <si>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</si>
  <si>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</si>
  <si>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</si>
  <si>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</si>
  <si>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</si>
  <si>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</si>
  <si>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</si>
  <si>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</si>
  <si>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</si>
  <si>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</si>
  <si>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</si>
  <si>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</si>
  <si>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</si>
  <si>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</si>
  <si>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</si>
  <si>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</si>
  <si>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</si>
  <si>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</si>
  <si>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</si>
  <si>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</si>
  <si>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</si>
  <si>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</si>
  <si>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</si>
  <si>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</si>
  <si>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</si>
  <si>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</si>
  <si>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</si>
  <si>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</si>
  <si>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</si>
  <si>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</si>
  <si>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</si>
  <si>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</si>
  <si>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</si>
  <si>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</si>
  <si>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</si>
  <si>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</si>
  <si>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</si>
  <si>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</si>
  <si>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</si>
  <si>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</si>
  <si>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</si>
  <si>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</si>
  <si>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</si>
  <si>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</si>
  <si>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</si>
  <si>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</si>
  <si>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</si>
  <si>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</si>
  <si>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</si>
  <si>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</si>
  <si>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</si>
  <si>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</si>
  <si>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</si>
  <si>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</si>
  <si>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</si>
  <si>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</si>
  <si>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</si>
  <si>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</si>
  <si>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</si>
  <si>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</si>
  <si>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</si>
  <si>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</si>
  <si>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</si>
  <si>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</si>
  <si>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</si>
  <si>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</si>
  <si>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</si>
  <si>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</si>
  <si>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</si>
  <si>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</si>
  <si>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</si>
  <si>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</si>
  <si>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</si>
  <si>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</si>
  <si>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</si>
  <si>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</si>
  <si>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</si>
  <si>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</si>
  <si>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</si>
  <si>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</si>
  <si>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</si>
  <si>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</si>
  <si>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</si>
  <si>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</si>
  <si>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</si>
  <si>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</si>
  <si>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</si>
  <si>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</si>
  <si>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</si>
  <si>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</si>
  <si>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</si>
  <si>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</si>
  <si>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</si>
  <si>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</si>
  <si>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</si>
  <si>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</si>
  <si>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</si>
  <si>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</si>
  <si>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</si>
  <si>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</si>
  <si>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</si>
  <si>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</si>
  <si>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</si>
  <si>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</si>
  <si>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</si>
  <si>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</si>
  <si>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</si>
  <si>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</si>
  <si>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</si>
  <si>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</si>
  <si>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</si>
  <si>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</si>
  <si>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</si>
  <si>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</si>
  <si>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</si>
  <si>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</si>
  <si>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</si>
  <si>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</si>
  <si>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</si>
  <si>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</si>
  <si>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</si>
  <si>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</si>
  <si>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</si>
  <si>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</si>
  <si>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</si>
  <si>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</si>
  <si>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</si>
  <si>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</si>
  <si>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</si>
  <si>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</si>
  <si>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</si>
  <si>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</si>
  <si>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</si>
  <si>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</si>
  <si>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</si>
  <si>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</si>
  <si>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</si>
  <si>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</si>
  <si>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</si>
  <si>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</si>
  <si>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</si>
  <si>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</si>
  <si>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</si>
  <si>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</si>
  <si>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</si>
  <si>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</si>
  <si>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</si>
  <si>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</si>
  <si>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</si>
  <si>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</si>
  <si>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</si>
  <si>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</si>
  <si>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</si>
  <si>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</si>
  <si>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</si>
  <si>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</si>
  <si>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</si>
  <si>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</si>
  <si>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</si>
  <si>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</si>
  <si>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</si>
  <si>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</si>
  <si>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</si>
  <si>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</si>
  <si>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</si>
  <si>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</si>
  <si>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</si>
  <si>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</si>
  <si>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</si>
  <si>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</si>
  <si>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</si>
  <si>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</si>
  <si>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</si>
  <si>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</si>
  <si>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</si>
  <si>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</si>
  <si>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</si>
  <si>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</si>
  <si>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</si>
  <si>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</si>
  <si>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</si>
  <si>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</si>
  <si>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</si>
  <si>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</si>
  <si>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</si>
  <si>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</si>
  <si>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</si>
  <si>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</si>
  <si>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</si>
  <si>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</si>
  <si>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</si>
  <si>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</si>
  <si>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</si>
  <si>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</si>
  <si>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</si>
  <si>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</si>
  <si>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</si>
  <si>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</si>
  <si>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</si>
  <si>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</si>
  <si>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</si>
  <si>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</si>
  <si>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</si>
  <si>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</si>
  <si>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</si>
  <si>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</si>
  <si>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</si>
  <si>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</si>
  <si>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</si>
  <si>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</si>
  <si>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</si>
  <si>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</si>
  <si>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</si>
  <si>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</si>
  <si>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</si>
  <si>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</si>
  <si>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</si>
  <si>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</si>
  <si>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</si>
  <si>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</si>
  <si>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</si>
  <si>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</si>
  <si>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</si>
  <si>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</si>
  <si>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</si>
  <si>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</si>
  <si>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</si>
  <si>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</si>
  <si>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</si>
  <si>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</si>
  <si>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</si>
  <si>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</si>
  <si>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</si>
  <si>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</si>
  <si>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</si>
  <si>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</si>
  <si>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</si>
  <si>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</si>
  <si>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</si>
  <si>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</si>
  <si>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</si>
  <si>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</si>
  <si>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</si>
  <si>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</si>
  <si>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</si>
  <si>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</si>
  <si>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</si>
  <si>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</si>
  <si>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</si>
  <si>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</si>
  <si>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</si>
  <si>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</si>
  <si>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</si>
  <si>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</si>
  <si>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</si>
  <si>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</si>
  <si>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</si>
  <si>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</si>
  <si>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</si>
  <si>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</si>
  <si>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</si>
  <si>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</si>
  <si>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</si>
  <si>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</si>
  <si>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</si>
  <si>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</si>
  <si>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</si>
  <si>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</si>
  <si>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</si>
  <si>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</si>
  <si>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</si>
  <si>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</si>
  <si>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</si>
  <si>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</si>
  <si>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</si>
  <si>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</si>
  <si>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</si>
  <si>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</si>
  <si>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</si>
  <si>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</si>
  <si>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</si>
  <si>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</si>
  <si>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</si>
  <si>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</si>
  <si>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</si>
  <si>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</si>
  <si>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</si>
  <si>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</si>
  <si>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</si>
  <si>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</si>
  <si>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</si>
  <si>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</si>
  <si>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</si>
  <si>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</si>
  <si>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</si>
  <si>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</si>
  <si>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</si>
  <si>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</si>
  <si>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</si>
  <si>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</si>
  <si>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</si>
  <si>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</si>
  <si>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</si>
  <si>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</si>
  <si>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</si>
  <si>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</si>
  <si>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</si>
  <si>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</si>
  <si>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</si>
  <si>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</si>
  <si>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</si>
  <si>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</si>
  <si>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</si>
  <si>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</si>
  <si>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</si>
  <si>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</si>
  <si>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</si>
  <si>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</si>
  <si>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</si>
  <si>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</si>
  <si>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</si>
  <si>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</si>
  <si>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</si>
  <si>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</si>
  <si>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</si>
  <si>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</si>
  <si>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</si>
  <si>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</si>
  <si>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</si>
  <si>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</si>
  <si>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</si>
  <si>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</si>
  <si>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</si>
  <si>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</si>
  <si>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</si>
  <si>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</si>
  <si>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</si>
  <si>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</si>
  <si>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</si>
  <si>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</si>
  <si>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</si>
  <si>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</si>
  <si>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</si>
  <si>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</si>
  <si>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</si>
  <si>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</si>
  <si>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</si>
  <si>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</si>
  <si>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</si>
  <si>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</si>
  <si>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</si>
  <si>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</si>
  <si>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</si>
  <si>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</si>
  <si>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</si>
  <si>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</si>
  <si>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</si>
  <si>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</si>
  <si>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</si>
  <si>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</si>
  <si>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</si>
  <si>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</si>
  <si>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</si>
  <si>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</si>
  <si>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</si>
  <si>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</si>
  <si>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</si>
  <si>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</si>
  <si>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</si>
  <si>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</si>
  <si>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</si>
  <si>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</si>
  <si>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</si>
  <si>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</si>
  <si>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</si>
  <si>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</si>
  <si>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</si>
  <si>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</si>
  <si>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</si>
  <si>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</si>
  <si>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</si>
  <si>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</si>
  <si>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</si>
  <si>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</si>
  <si>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</si>
  <si>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</si>
  <si>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</si>
  <si>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</si>
  <si>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</si>
  <si>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</si>
  <si>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</si>
  <si>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</si>
  <si>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</si>
  <si>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</si>
  <si>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</si>
  <si>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</si>
  <si>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</si>
  <si>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</si>
  <si>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</si>
  <si>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</si>
  <si>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</si>
  <si>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</si>
  <si>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</si>
  <si>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</si>
  <si>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</si>
  <si>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</si>
  <si>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</si>
  <si>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</si>
  <si>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</si>
  <si>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</si>
  <si>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</si>
  <si>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</si>
  <si>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</si>
  <si>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</si>
  <si>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</si>
  <si>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</si>
  <si>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</si>
  <si>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</si>
  <si>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</si>
  <si>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</si>
  <si>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</si>
  <si>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</si>
  <si>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</si>
  <si>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</si>
  <si>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</si>
  <si>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</si>
  <si>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</si>
  <si>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</si>
  <si>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</si>
  <si>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</si>
  <si>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</si>
  <si>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</si>
  <si>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</si>
  <si>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</si>
  <si>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</si>
  <si>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</si>
  <si>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</si>
  <si>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</si>
  <si>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</si>
  <si>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</si>
  <si>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</si>
  <si>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</si>
  <si>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</si>
  <si>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</si>
  <si>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</si>
  <si>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</si>
  <si>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</si>
  <si>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</si>
  <si>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</si>
  <si>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</si>
  <si>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</si>
  <si>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</si>
  <si>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</si>
  <si>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</si>
  <si>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</si>
  <si>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</si>
  <si>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</si>
  <si>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</si>
  <si>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</si>
  <si>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</si>
  <si>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</si>
  <si>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</si>
  <si>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</si>
  <si>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</si>
  <si>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</si>
  <si>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</si>
  <si>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</si>
  <si>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</si>
  <si>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</si>
  <si>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</si>
  <si>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</si>
  <si>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</si>
  <si>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</si>
  <si>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</si>
  <si>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</si>
  <si>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</si>
  <si>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</si>
  <si>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</si>
  <si>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</si>
  <si>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</si>
  <si>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</si>
  <si>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</si>
  <si>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</si>
  <si>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</si>
  <si>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</si>
  <si>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</si>
  <si>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</si>
  <si>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</si>
  <si>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</si>
  <si>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</si>
  <si>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</si>
  <si>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</si>
  <si>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</si>
  <si>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</si>
  <si>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</si>
  <si>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</si>
  <si>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</si>
  <si>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</si>
  <si>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</si>
  <si>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</si>
  <si>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</si>
  <si>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</si>
  <si>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</si>
  <si>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</si>
  <si>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</si>
  <si>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</si>
  <si>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</si>
  <si>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</si>
  <si>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</si>
  <si>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</si>
  <si>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</si>
  <si>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</si>
  <si>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</si>
  <si>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</si>
  <si>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</si>
  <si>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</si>
  <si>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</si>
  <si>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</si>
  <si>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</si>
  <si>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</si>
  <si>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</si>
  <si>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</si>
  <si>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</si>
  <si>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</si>
  <si>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</si>
  <si>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</si>
  <si>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</si>
  <si>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</si>
  <si>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</si>
  <si>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</si>
  <si>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</si>
  <si>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</si>
  <si>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</si>
  <si>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</si>
  <si>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</si>
  <si>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</si>
  <si>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</si>
  <si>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</si>
  <si>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</si>
  <si>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</si>
  <si>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</si>
  <si>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</si>
  <si>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</si>
  <si>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</si>
  <si>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</si>
  <si>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</si>
  <si>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</si>
  <si>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</si>
  <si>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</si>
  <si>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</si>
  <si>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</si>
  <si>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</si>
  <si>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</si>
  <si>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</si>
  <si>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</si>
  <si>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</si>
  <si>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</si>
  <si>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</si>
  <si>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</si>
  <si>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</si>
  <si>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</si>
  <si>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</si>
  <si>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</si>
  <si>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</si>
  <si>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</si>
  <si>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</si>
  <si>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</si>
  <si>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</si>
  <si>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</si>
  <si>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</si>
  <si>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</si>
  <si>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</si>
  <si>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</si>
  <si>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</si>
  <si>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</si>
  <si>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</si>
  <si>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</si>
  <si>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</si>
  <si>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</si>
  <si>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</si>
  <si>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</si>
  <si>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</si>
  <si>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</si>
  <si>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</si>
  <si>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</si>
  <si>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</si>
  <si>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</si>
  <si>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</si>
  <si>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</si>
  <si>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</si>
  <si>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</si>
  <si>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</si>
  <si>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</si>
  <si>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</si>
  <si>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</si>
  <si>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</si>
  <si>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</si>
  <si>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</si>
  <si>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</si>
  <si>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</si>
  <si>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</si>
  <si>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</si>
  <si>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</si>
  <si>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</si>
  <si>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</si>
  <si>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</si>
  <si>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</si>
  <si>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</si>
  <si>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</si>
  <si>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</si>
  <si>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</si>
  <si>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</si>
  <si>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</si>
  <si>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</si>
  <si>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</si>
  <si>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</si>
  <si>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</si>
  <si>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</si>
  <si>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</si>
  <si>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</si>
  <si>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</si>
  <si>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</si>
  <si>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</si>
  <si>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</si>
  <si>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</si>
  <si>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</si>
  <si>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</si>
  <si>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</si>
  <si>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</si>
  <si>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</si>
  <si>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</si>
  <si>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</si>
  <si>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</si>
  <si>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</si>
  <si>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</si>
  <si>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</si>
  <si>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</si>
  <si>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</si>
  <si>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</si>
  <si>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</si>
  <si>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</si>
  <si>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</si>
  <si>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</si>
  <si>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</si>
  <si>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</si>
  <si>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</si>
  <si>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</si>
  <si>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</si>
  <si>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</si>
  <si>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</si>
  <si>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</si>
  <si>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</si>
  <si>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</si>
  <si>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</si>
  <si>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</si>
  <si>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</si>
  <si>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</si>
  <si>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</si>
  <si>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</si>
  <si>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</si>
  <si>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</si>
  <si>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</si>
  <si>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</si>
  <si>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</si>
  <si>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</si>
  <si>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</si>
  <si>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</si>
  <si>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</si>
  <si>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</si>
  <si>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</si>
  <si>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</si>
  <si>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</si>
  <si>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</si>
  <si>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</si>
  <si>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</si>
  <si>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</si>
  <si>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</si>
  <si>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</si>
  <si>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</si>
  <si>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</si>
  <si>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</si>
  <si>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</si>
  <si>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</si>
  <si>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</si>
  <si>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</si>
  <si>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</si>
  <si>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</si>
  <si>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</si>
  <si>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</si>
  <si>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</si>
  <si>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</si>
  <si>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</si>
  <si>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</si>
  <si>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</si>
  <si>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</si>
  <si>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</si>
  <si>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</si>
  <si>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</si>
  <si>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</si>
  <si>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</si>
  <si>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</si>
  <si>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</si>
  <si>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</si>
  <si>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</si>
  <si>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</si>
  <si>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</si>
  <si>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</si>
  <si>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</si>
  <si>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</si>
  <si>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</si>
  <si>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</si>
  <si>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</si>
  <si>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</si>
  <si>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</si>
  <si>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</si>
  <si>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</si>
  <si>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</si>
  <si>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</si>
  <si>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</si>
  <si>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</si>
  <si>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</si>
  <si>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</si>
  <si>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</si>
  <si>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</si>
  <si>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</si>
  <si>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</si>
  <si>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</si>
  <si>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</si>
  <si>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</si>
  <si>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</si>
  <si>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</si>
  <si>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</si>
  <si>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</si>
  <si>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</si>
  <si>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</si>
  <si>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</si>
  <si>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</si>
  <si>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</si>
  <si>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</si>
  <si>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</si>
  <si>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</si>
  <si>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</si>
  <si>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</si>
  <si>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</si>
  <si>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</si>
  <si>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</si>
  <si>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</si>
  <si>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</si>
  <si>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</si>
  <si>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</si>
  <si>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</si>
  <si>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</si>
  <si>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</si>
  <si>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</si>
  <si>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</si>
  <si>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</si>
  <si>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</si>
  <si>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</si>
  <si>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</si>
  <si>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</si>
  <si>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</si>
  <si>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</si>
  <si>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</si>
  <si>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</si>
  <si>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</si>
  <si>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</si>
  <si>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</si>
  <si>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</si>
  <si>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</si>
  <si>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</si>
  <si>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</si>
  <si>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</si>
  <si>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</si>
  <si>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</si>
  <si>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</si>
  <si>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</si>
  <si>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</si>
  <si>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</si>
  <si>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</si>
  <si>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</si>
  <si>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</si>
  <si>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</si>
  <si>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</si>
  <si>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</si>
  <si>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</si>
  <si>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</si>
  <si>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</si>
  <si>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</si>
  <si>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</si>
  <si>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</si>
  <si>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</si>
  <si>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</si>
  <si>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</si>
  <si>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</si>
  <si>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</si>
  <si>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</si>
  <si>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</si>
  <si>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</si>
  <si>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</si>
  <si>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</si>
  <si>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</si>
  <si>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</si>
  <si>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</si>
  <si>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</si>
  <si>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</si>
  <si>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</si>
  <si>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</si>
  <si>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</si>
  <si>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</si>
  <si>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</si>
  <si>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</si>
  <si>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</si>
  <si>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</si>
  <si>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</si>
  <si>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</si>
  <si>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</si>
  <si>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</si>
  <si>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</si>
  <si>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</si>
  <si>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</si>
  <si>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</si>
  <si>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</si>
  <si>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</si>
  <si>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</si>
  <si>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</si>
  <si>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</si>
  <si>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</si>
  <si>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</si>
  <si>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</si>
  <si>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</si>
  <si>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</si>
  <si>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</si>
  <si>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</si>
  <si>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</si>
  <si>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</si>
  <si>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</si>
  <si>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</si>
  <si>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</si>
  <si>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</si>
  <si>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</si>
  <si>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</si>
  <si>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</si>
  <si>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</si>
  <si>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</si>
  <si>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</si>
  <si>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</si>
  <si>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</si>
  <si>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</si>
  <si>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</si>
  <si>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</si>
  <si>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</si>
  <si>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</si>
  <si>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</si>
  <si>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</si>
  <si>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</si>
  <si>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</si>
  <si>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</si>
  <si>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</si>
  <si>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</si>
  <si>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</si>
  <si>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</si>
  <si>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</si>
  <si>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</si>
  <si>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</si>
  <si>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</si>
  <si>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</si>
  <si>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</si>
  <si>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</si>
  <si>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</si>
  <si>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</si>
  <si>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</si>
  <si>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</si>
  <si>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</si>
  <si>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</si>
  <si>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</si>
  <si>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</si>
  <si>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</si>
  <si>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</si>
  <si>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</si>
  <si>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</si>
  <si>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</si>
  <si>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</si>
  <si>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</si>
  <si>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</si>
  <si>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</si>
  <si>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</si>
  <si>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</si>
  <si>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</si>
  <si>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</si>
  <si>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</si>
  <si>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</si>
  <si>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</si>
  <si>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</si>
  <si>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</si>
  <si>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</si>
  <si>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</si>
  <si>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</si>
  <si>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</si>
  <si>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</si>
  <si>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</si>
  <si>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</si>
  <si>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</si>
  <si>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</si>
  <si>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</si>
  <si>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</si>
  <si>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</si>
  <si>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</si>
  <si>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</si>
  <si>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</si>
  <si>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</si>
  <si>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</si>
  <si>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</si>
  <si>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</si>
  <si>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</si>
  <si>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</si>
  <si>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</si>
  <si>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</si>
  <si>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</si>
  <si>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</si>
  <si>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</si>
  <si>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</si>
  <si>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</si>
  <si>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</si>
  <si>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</si>
  <si>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</si>
  <si>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</si>
  <si>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</si>
  <si>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</si>
  <si>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</si>
  <si>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</si>
  <si>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</si>
  <si>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</si>
  <si>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</si>
  <si>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</si>
  <si>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</si>
  <si>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</si>
  <si>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</si>
  <si>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</si>
  <si>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</si>
  <si>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</si>
  <si>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</si>
  <si>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</si>
  <si>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</si>
  <si>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</si>
  <si>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</si>
  <si>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</si>
  <si>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</si>
  <si>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</si>
  <si>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</si>
  <si>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</si>
  <si>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</si>
  <si>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</si>
  <si>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</si>
  <si>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</si>
  <si>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</si>
  <si>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</si>
  <si>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</si>
  <si>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</si>
  <si>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</si>
  <si>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</si>
  <si>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</si>
  <si>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</si>
  <si>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</si>
  <si>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</si>
  <si>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</si>
  <si>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</si>
  <si>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</si>
  <si>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</si>
  <si>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</si>
  <si>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</si>
  <si>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</si>
  <si>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</si>
  <si>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</si>
  <si>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</si>
  <si>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</si>
  <si>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</si>
  <si>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</si>
  <si>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</si>
  <si>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</si>
  <si>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</si>
  <si>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</si>
  <si>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</si>
  <si>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</si>
  <si>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</si>
  <si>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</si>
  <si>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</si>
  <si>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</si>
  <si>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</si>
  <si>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</si>
  <si>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</si>
  <si>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</si>
  <si>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</si>
  <si>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</si>
  <si>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</si>
  <si>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</si>
  <si>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</si>
  <si>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</si>
  <si>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</si>
  <si>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</si>
  <si>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</si>
  <si>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</si>
  <si>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</si>
  <si>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</si>
  <si>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</si>
  <si>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</si>
  <si>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</si>
  <si>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</si>
  <si>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</si>
  <si>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</si>
  <si>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</si>
  <si>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</si>
  <si>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</si>
  <si>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</si>
  <si>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</si>
  <si>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</si>
  <si>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</si>
  <si>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</si>
  <si>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</si>
  <si>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</si>
  <si>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</si>
  <si>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</si>
  <si>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</si>
  <si>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</si>
  <si>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</si>
  <si>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</si>
  <si>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</si>
  <si>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</si>
  <si>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</si>
  <si>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</si>
  <si>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</si>
  <si>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</si>
  <si>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</si>
  <si>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</si>
  <si>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</si>
  <si>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</si>
  <si>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</si>
  <si>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</si>
  <si>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</si>
  <si>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</si>
  <si>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</si>
  <si>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</si>
  <si>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</si>
  <si>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</si>
  <si>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</si>
  <si>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</si>
  <si>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</si>
  <si>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</si>
  <si>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</si>
  <si>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</si>
  <si>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</si>
  <si>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</si>
  <si>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</si>
  <si>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</si>
  <si>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</si>
  <si>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</si>
  <si>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</si>
  <si>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</si>
  <si>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</si>
  <si>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</si>
  <si>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</si>
  <si>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</si>
  <si>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</si>
  <si>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</si>
  <si>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</si>
  <si>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</si>
  <si>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</si>
  <si>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</si>
  <si>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</si>
  <si>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</si>
  <si>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</si>
  <si>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</si>
  <si>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</si>
  <si>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</si>
  <si>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</si>
  <si>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</si>
  <si>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</si>
  <si>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</si>
  <si>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</si>
  <si>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</si>
  <si>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</si>
  <si>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</si>
  <si>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</si>
  <si>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</si>
  <si>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</si>
  <si>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</si>
  <si>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</si>
  <si>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</si>
  <si>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</si>
  <si>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</si>
  <si>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</si>
  <si>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</si>
  <si>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</si>
  <si>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</si>
  <si>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</si>
  <si>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</si>
  <si>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</si>
  <si>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</si>
  <si>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</si>
  <si>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</si>
  <si>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</si>
  <si>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</si>
  <si>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</si>
  <si>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</si>
  <si>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</si>
  <si>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</si>
  <si>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</si>
  <si>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</si>
  <si>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</si>
  <si>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</si>
  <si>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</si>
  <si>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</si>
  <si>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</si>
  <si>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</si>
  <si>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</si>
  <si>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</si>
  <si>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</si>
  <si>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</si>
  <si>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</si>
  <si>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</si>
  <si>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</si>
  <si>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</si>
  <si>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</si>
  <si>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</si>
  <si>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</si>
  <si>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</si>
  <si>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</si>
  <si>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</si>
  <si>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</si>
  <si>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</si>
  <si>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</si>
  <si>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</si>
  <si>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</si>
  <si>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</si>
  <si>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</si>
  <si>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</si>
  <si>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</si>
  <si>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</si>
  <si>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</si>
  <si>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</si>
  <si>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</si>
  <si>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</si>
  <si>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</si>
  <si>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</si>
  <si>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</si>
  <si>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</si>
  <si>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</si>
  <si>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</si>
  <si>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</si>
  <si>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</si>
  <si>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</si>
  <si>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</si>
  <si>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</si>
  <si>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</si>
  <si>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</si>
  <si>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</si>
  <si>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</si>
  <si>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</si>
  <si>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</si>
  <si>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</si>
  <si>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</si>
  <si>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</si>
  <si>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</si>
  <si>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</si>
  <si>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</si>
  <si>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</si>
  <si>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</si>
  <si>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</si>
  <si>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</si>
  <si>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</si>
  <si>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</si>
  <si>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</si>
  <si>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</si>
  <si>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</si>
  <si>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</si>
  <si>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</si>
  <si>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</si>
  <si>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</si>
  <si>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</si>
  <si>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</si>
  <si>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</si>
  <si>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</si>
  <si>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</si>
  <si>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</si>
  <si>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</si>
  <si>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</si>
  <si>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</si>
  <si>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</si>
  <si>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</si>
  <si>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</si>
  <si>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</si>
  <si>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</si>
  <si>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</si>
  <si>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</si>
  <si>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</si>
  <si>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</si>
  <si>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</si>
  <si>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</si>
  <si>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</si>
  <si>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</si>
  <si>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</si>
  <si>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</si>
  <si>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</si>
  <si>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</si>
  <si>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</si>
  <si>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</si>
  <si>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</si>
  <si>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</si>
  <si>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</si>
  <si>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</si>
  <si>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</si>
  <si>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</si>
  <si>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</si>
  <si>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</si>
  <si>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</si>
  <si>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</si>
  <si>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</si>
  <si>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</si>
  <si>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</si>
  <si>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</si>
  <si>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</si>
  <si>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</si>
  <si>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</si>
  <si>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</si>
  <si>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</si>
  <si>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</si>
  <si>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</si>
  <si>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</si>
  <si>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</si>
  <si>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</si>
  <si>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</si>
  <si>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</si>
  <si>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</si>
  <si>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</si>
  <si>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</si>
  <si>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</si>
  <si>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</si>
  <si>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</si>
  <si>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</si>
  <si>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</si>
  <si>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</si>
  <si>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</si>
  <si>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</si>
  <si>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</si>
  <si>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</si>
  <si>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</si>
  <si>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</si>
  <si>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</si>
  <si>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</si>
  <si>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</si>
  <si>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</si>
  <si>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</si>
  <si>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</si>
  <si>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</si>
  <si>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</si>
  <si>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</si>
  <si>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</si>
  <si>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</si>
  <si>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</si>
  <si>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</si>
  <si>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</si>
  <si>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</si>
  <si>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</si>
  <si>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</si>
  <si>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</si>
  <si>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</si>
  <si>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</si>
  <si>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</si>
  <si>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</si>
  <si>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</si>
  <si>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</si>
  <si>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</si>
  <si>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</si>
  <si>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</si>
  <si>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</si>
  <si>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</si>
  <si>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</si>
  <si>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</si>
  <si>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</si>
  <si>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</si>
  <si>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</si>
  <si>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</si>
  <si>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</si>
  <si>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</si>
  <si>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</si>
  <si>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</si>
  <si>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</si>
  <si>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</si>
  <si>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</si>
  <si>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</si>
  <si>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</si>
  <si>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</si>
  <si>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</si>
  <si>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</si>
  <si>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</si>
  <si>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</si>
  <si>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</si>
  <si>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</si>
  <si>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</si>
  <si>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</si>
  <si>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</si>
  <si>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</si>
  <si>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</si>
  <si>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</si>
  <si>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</si>
  <si>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</si>
  <si>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</si>
  <si>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</si>
  <si>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</si>
  <si>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</si>
  <si>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</si>
  <si>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</si>
  <si>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</si>
  <si>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</si>
  <si>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</si>
  <si>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</si>
  <si>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</si>
  <si>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</si>
  <si>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</si>
  <si>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</si>
  <si>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</si>
  <si>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</si>
  <si>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</si>
  <si>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</si>
  <si>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</si>
  <si>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</si>
  <si>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</si>
  <si>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</si>
  <si>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</si>
  <si>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</si>
  <si>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</si>
  <si>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</si>
  <si>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</si>
  <si>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</si>
  <si>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</si>
  <si>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</si>
  <si>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</si>
  <si>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</si>
  <si>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</si>
  <si>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</si>
  <si>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</si>
  <si>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</si>
  <si>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</si>
  <si>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</si>
  <si>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</si>
  <si>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</si>
  <si>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</si>
  <si>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</si>
  <si>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</si>
  <si>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</si>
  <si>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</si>
  <si>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</si>
  <si>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</si>
  <si>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</si>
  <si>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</si>
  <si>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</si>
  <si>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</si>
  <si>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</si>
  <si>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</si>
  <si>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</si>
  <si>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</si>
  <si>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</si>
  <si>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</si>
  <si>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</si>
  <si>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</si>
  <si>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</si>
  <si>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</si>
  <si>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</si>
  <si>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</si>
  <si>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</si>
  <si>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</si>
  <si>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</si>
  <si>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</si>
  <si>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</si>
  <si>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</si>
  <si>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</si>
  <si>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</si>
  <si>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</si>
  <si>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</si>
  <si>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</si>
  <si>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</si>
  <si>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</si>
  <si>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</si>
  <si>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</si>
  <si>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</si>
  <si>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</si>
  <si>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</si>
  <si>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</si>
  <si>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</si>
  <si>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</si>
  <si>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</si>
  <si>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</si>
  <si>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</si>
  <si>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</si>
  <si>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</si>
  <si>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</si>
  <si>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</si>
  <si>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</si>
  <si>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</si>
  <si>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</si>
  <si>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</si>
  <si>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</si>
  <si>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</si>
  <si>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</si>
  <si>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</si>
  <si>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</si>
  <si>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</si>
  <si>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</si>
  <si>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</si>
  <si>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</si>
  <si>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</si>
  <si>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</si>
  <si>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</si>
  <si>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</si>
  <si>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</si>
  <si>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</si>
  <si>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</si>
  <si>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</si>
  <si>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</si>
  <si>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</si>
  <si>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</si>
  <si>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</si>
  <si>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</si>
  <si>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</si>
  <si>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</si>
  <si>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</si>
  <si>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</si>
  <si>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</si>
  <si>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</si>
  <si>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</si>
  <si>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</si>
  <si>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</si>
  <si>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</si>
  <si>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</si>
  <si>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</si>
  <si>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</si>
  <si>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</si>
  <si>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</si>
  <si>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</si>
  <si>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</si>
  <si>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</si>
  <si>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</si>
  <si>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</si>
  <si>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</si>
  <si>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</si>
  <si>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</si>
  <si>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</si>
  <si>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</si>
  <si>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</si>
  <si>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</si>
  <si>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</si>
  <si>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</si>
  <si>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</si>
  <si>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</si>
  <si>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</si>
  <si>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</si>
  <si>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</si>
  <si>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</si>
  <si>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</si>
  <si>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</si>
  <si>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</si>
  <si>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</si>
  <si>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</si>
  <si>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</si>
  <si>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</si>
  <si>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</si>
  <si>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</si>
  <si>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</si>
  <si>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</si>
  <si>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</si>
  <si>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</si>
  <si>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</si>
  <si>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</si>
  <si>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</si>
  <si>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</si>
  <si>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</si>
  <si>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</si>
  <si>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</si>
  <si>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</si>
  <si>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</si>
  <si>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</si>
  <si>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</si>
  <si>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</si>
  <si>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</si>
  <si>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</si>
  <si>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</si>
  <si>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</si>
  <si>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</si>
  <si>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</si>
  <si>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</si>
  <si>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</si>
  <si>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</si>
  <si>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</si>
  <si>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</si>
  <si>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</si>
  <si>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</si>
  <si>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</si>
  <si>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</si>
  <si>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</si>
  <si>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</si>
  <si>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</si>
  <si>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</si>
  <si>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</si>
  <si>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</si>
  <si>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</si>
  <si>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</si>
  <si>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</si>
  <si>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</si>
  <si>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</si>
  <si>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</si>
  <si>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</si>
  <si>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</si>
  <si>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</si>
  <si>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</si>
  <si>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</si>
  <si>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</si>
  <si>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</si>
  <si>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</si>
  <si>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</si>
  <si>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</si>
  <si>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</si>
  <si>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</si>
  <si>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</si>
  <si>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</si>
  <si>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</si>
  <si>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</si>
  <si>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</si>
  <si>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</si>
  <si>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</si>
  <si>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</si>
  <si>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</si>
  <si>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</si>
  <si>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</si>
  <si>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</si>
  <si>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</si>
  <si>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</si>
  <si>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</si>
  <si>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</si>
  <si>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</si>
  <si>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</si>
  <si>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</si>
  <si>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</si>
  <si>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</si>
  <si>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</si>
  <si>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</si>
  <si>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</si>
  <si>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</si>
  <si>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</si>
  <si>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</si>
  <si>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</si>
  <si>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</si>
  <si>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</si>
  <si>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</si>
  <si>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</si>
  <si>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</si>
  <si>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</si>
  <si>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</si>
  <si>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</si>
  <si>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</si>
  <si>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</si>
  <si>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</si>
  <si>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</si>
  <si>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</si>
  <si>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</si>
  <si>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</si>
  <si>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</si>
  <si>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</si>
  <si>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</si>
  <si>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</si>
  <si>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</si>
  <si>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</si>
  <si>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</si>
  <si>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</si>
  <si>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</si>
  <si>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</si>
  <si>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</si>
  <si>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</si>
  <si>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</si>
  <si>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</si>
  <si>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</si>
  <si>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</si>
  <si>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</si>
  <si>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</si>
  <si>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</si>
  <si>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</si>
  <si>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</si>
  <si>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</si>
  <si>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</si>
  <si>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</si>
  <si>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</si>
  <si>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</si>
  <si>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</si>
  <si>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</si>
  <si>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</si>
  <si>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</si>
  <si>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</si>
  <si>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</si>
  <si>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</si>
  <si>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</si>
  <si>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</si>
  <si>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</si>
  <si>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</si>
  <si>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</si>
  <si>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</si>
  <si>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</si>
  <si>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</si>
  <si>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</si>
  <si>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</si>
  <si>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</si>
  <si>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</si>
  <si>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</si>
  <si>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</si>
  <si>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</si>
  <si>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</si>
  <si>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</si>
  <si>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</si>
  <si>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</si>
  <si>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</si>
  <si>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</si>
  <si>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</si>
  <si>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</si>
  <si>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</si>
  <si>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</si>
  <si>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</si>
  <si>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</si>
  <si>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</si>
  <si>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</si>
  <si>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</si>
  <si>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</si>
  <si>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</si>
  <si>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</si>
  <si>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</si>
  <si>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</si>
  <si>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</si>
  <si>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</si>
  <si>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</si>
  <si>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</si>
  <si>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</si>
  <si>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</si>
  <si>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</si>
  <si>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</si>
  <si>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</si>
  <si>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</si>
  <si>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</si>
  <si>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</si>
  <si>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</si>
  <si>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</si>
  <si>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</si>
  <si>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</si>
  <si>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</si>
  <si>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</si>
  <si>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</si>
  <si>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</si>
  <si>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</si>
  <si>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</si>
  <si>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</si>
  <si>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</si>
  <si>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</si>
  <si>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</si>
  <si>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</si>
  <si>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</si>
  <si>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</si>
  <si>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</si>
  <si>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</si>
  <si>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</si>
  <si>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</si>
  <si>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</si>
  <si>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</si>
  <si>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</si>
  <si>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</si>
  <si>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</si>
  <si>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</si>
  <si>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</si>
  <si>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</si>
  <si>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</si>
  <si>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</si>
  <si>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</si>
  <si>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</si>
  <si>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</si>
  <si>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</si>
  <si>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</si>
  <si>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</si>
  <si>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</si>
  <si>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</si>
  <si>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</si>
  <si>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</si>
  <si>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</si>
  <si>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</si>
  <si>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</si>
  <si>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</si>
  <si>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</si>
  <si>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</si>
  <si>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</si>
  <si>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</si>
  <si>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</si>
  <si>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</si>
  <si>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</si>
  <si>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</si>
  <si>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</si>
  <si>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</si>
  <si>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</si>
  <si>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</si>
  <si>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</si>
  <si>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</si>
  <si>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</si>
  <si>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</si>
  <si>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</si>
  <si>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</si>
  <si>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</si>
  <si>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</si>
  <si>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</si>
  <si>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</si>
  <si>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</si>
  <si>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</si>
  <si>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</si>
  <si>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</si>
  <si>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</si>
  <si>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</si>
  <si>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</si>
  <si>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</si>
  <si>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</si>
  <si>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</si>
  <si>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</si>
  <si>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</si>
  <si>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</si>
  <si>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</si>
  <si>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</si>
  <si>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</si>
  <si>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</si>
  <si>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</si>
  <si>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</si>
  <si>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</si>
  <si>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</si>
  <si>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</si>
  <si>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</si>
  <si>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</si>
  <si>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</si>
  <si>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</si>
  <si>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</si>
  <si>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</si>
  <si>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</si>
  <si>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</si>
  <si>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</si>
  <si>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</si>
  <si>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</si>
  <si>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</si>
  <si>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</si>
  <si>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</si>
  <si>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</si>
  <si>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</si>
  <si>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</si>
  <si>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</si>
  <si>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</si>
  <si>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</si>
  <si>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</si>
  <si>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</si>
  <si>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</si>
  <si>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</si>
  <si>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</si>
  <si>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</si>
  <si>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</si>
  <si>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</si>
  <si>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</si>
  <si>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</si>
  <si>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</si>
  <si>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</si>
  <si>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</si>
  <si>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</si>
  <si>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</si>
  <si>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</si>
  <si>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</si>
  <si>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</si>
  <si>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</si>
  <si>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</si>
  <si>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</si>
  <si>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</si>
  <si>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</si>
  <si>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</si>
  <si>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</si>
  <si>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</si>
  <si>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</si>
  <si>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</si>
  <si>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</si>
  <si>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</si>
  <si>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</si>
  <si>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</si>
  <si>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</si>
  <si>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</si>
  <si>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</si>
  <si>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</si>
  <si>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</si>
  <si>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</si>
  <si>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</si>
  <si>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</si>
  <si>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</si>
  <si>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</si>
  <si>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</si>
  <si>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</si>
  <si>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</si>
  <si>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</si>
  <si>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</si>
  <si>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</si>
  <si>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</si>
  <si>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</si>
  <si>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</si>
  <si>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</si>
  <si>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</si>
  <si>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</si>
  <si>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</si>
  <si>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</si>
  <si>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</si>
  <si>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</si>
  <si>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</si>
  <si>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</si>
  <si>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</si>
  <si>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</si>
  <si>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</si>
  <si>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</si>
  <si>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</si>
  <si>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</si>
  <si>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</si>
  <si>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</si>
  <si>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</si>
  <si>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</si>
  <si>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</si>
  <si>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</si>
  <si>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</si>
  <si>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</si>
  <si>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</si>
  <si>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</si>
  <si>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</si>
  <si>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</si>
  <si>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</si>
  <si>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</si>
  <si>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</si>
  <si>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</si>
  <si>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</si>
  <si>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</si>
  <si>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</si>
  <si>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</si>
  <si>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</si>
  <si>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</si>
  <si>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</si>
  <si>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</si>
  <si>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</si>
  <si>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</si>
  <si>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</si>
  <si>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</si>
  <si>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</si>
  <si>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</si>
  <si>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</si>
  <si>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</si>
  <si>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</si>
  <si>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</si>
  <si>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</si>
  <si>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</si>
  <si>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</si>
  <si>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</si>
  <si>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</si>
  <si>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</si>
  <si>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</si>
  <si>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</si>
  <si>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</si>
  <si>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</si>
  <si>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</si>
  <si>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</si>
  <si>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</si>
  <si>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</si>
  <si>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</si>
  <si>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</si>
  <si>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</si>
  <si>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</si>
  <si>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</si>
  <si>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</si>
  <si>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</si>
  <si>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</si>
  <si>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</si>
  <si>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</si>
  <si>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</si>
  <si>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</si>
  <si>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</si>
  <si>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</si>
  <si>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</si>
  <si>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</si>
  <si>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</si>
  <si>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</si>
  <si>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</si>
  <si>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</si>
  <si>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</si>
  <si>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</si>
  <si>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</si>
  <si>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</si>
  <si>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</si>
  <si>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</si>
  <si>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</si>
  <si>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</si>
  <si>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</si>
  <si>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</si>
  <si>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</si>
  <si>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</si>
  <si>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</si>
  <si>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</si>
  <si>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</si>
  <si>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</si>
  <si>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</si>
  <si>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</si>
  <si>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</si>
  <si>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</si>
  <si>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</si>
  <si>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</si>
  <si>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</si>
  <si>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</si>
  <si>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</si>
  <si>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</si>
  <si>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</si>
  <si>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</si>
  <si>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</si>
  <si>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</si>
  <si>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</si>
  <si>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</si>
  <si>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</si>
  <si>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</si>
  <si>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</si>
  <si>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</si>
  <si>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</si>
  <si>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</si>
  <si>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</si>
  <si>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</si>
  <si>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</si>
  <si>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</si>
  <si>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</si>
  <si>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</si>
  <si>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</si>
  <si>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</si>
  <si>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</si>
  <si>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</si>
  <si>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</si>
  <si>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</si>
  <si>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</si>
  <si>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</si>
  <si>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</si>
  <si>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</si>
  <si>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</si>
  <si>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</si>
  <si>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</si>
  <si>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</si>
  <si>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</si>
  <si>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</si>
  <si>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</si>
  <si>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</si>
  <si>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</si>
  <si>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</si>
  <si>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</si>
  <si>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</si>
  <si>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</si>
  <si>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</si>
  <si>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</si>
  <si>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</si>
  <si>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</si>
  <si>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</si>
  <si>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</si>
  <si>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</si>
  <si>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</si>
  <si>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</si>
  <si>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</si>
  <si>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</si>
  <si>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</si>
  <si>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</si>
  <si>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</si>
  <si>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</si>
  <si>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</si>
  <si>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</si>
  <si>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</si>
  <si>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</si>
  <si>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</si>
  <si>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</si>
  <si>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</si>
  <si>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</si>
  <si>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</si>
  <si>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</si>
  <si>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</si>
  <si>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</si>
  <si>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</si>
  <si>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</si>
  <si>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</si>
  <si>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</si>
  <si>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</si>
  <si>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</si>
  <si>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</si>
  <si>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</si>
  <si>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</si>
  <si>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</si>
  <si>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</si>
  <si>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</si>
  <si>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</si>
  <si>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</si>
  <si>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</si>
  <si>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</si>
  <si>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</si>
  <si>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</si>
  <si>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</si>
  <si>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</si>
  <si>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</si>
  <si>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</si>
  <si>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</si>
  <si>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</si>
  <si>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</si>
  <si>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</si>
  <si>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</si>
  <si>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</si>
  <si>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</si>
  <si>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</si>
  <si>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</si>
  <si>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</si>
  <si>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</si>
  <si>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</si>
  <si>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</si>
  <si>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</si>
  <si>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</si>
  <si>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</si>
  <si>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</si>
  <si>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</si>
  <si>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</si>
  <si>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</si>
  <si>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</si>
  <si>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</si>
  <si>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</si>
  <si>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</si>
  <si>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</si>
  <si>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</si>
  <si>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</si>
  <si>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</si>
  <si>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</si>
  <si>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</si>
  <si>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</si>
  <si>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</si>
  <si>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</si>
  <si>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</si>
  <si>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</si>
  <si>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</si>
  <si>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</si>
  <si>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</si>
  <si>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</si>
  <si>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</si>
  <si>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</si>
  <si>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</si>
  <si>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</si>
  <si>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</si>
  <si>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</si>
  <si>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</si>
  <si>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</si>
  <si>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</si>
  <si>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</si>
  <si>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</si>
  <si>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</si>
  <si>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</si>
  <si>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</si>
  <si>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</si>
  <si>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</si>
  <si>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</si>
  <si>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</si>
  <si>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</si>
  <si>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</si>
  <si>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</si>
  <si>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</si>
  <si>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</si>
  <si>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</si>
  <si>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</si>
  <si>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</si>
  <si>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</si>
  <si>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</si>
  <si>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</si>
  <si>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</si>
  <si>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</si>
  <si>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</si>
  <si>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</si>
  <si>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</si>
  <si>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</si>
  <si>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</si>
  <si>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</si>
  <si>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</si>
  <si>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</si>
  <si>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</si>
  <si>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</si>
  <si>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</si>
  <si>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</si>
  <si>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</si>
  <si>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</si>
  <si>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</si>
  <si>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</si>
  <si>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</si>
  <si>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</si>
  <si>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</si>
  <si>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</si>
  <si>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</si>
  <si>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</si>
  <si>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</si>
  <si>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</si>
  <si>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</si>
  <si>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</si>
  <si>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</si>
  <si>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</si>
  <si>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</si>
  <si>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</si>
  <si>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</si>
  <si>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</si>
  <si>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</si>
  <si>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</si>
  <si>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</si>
  <si>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</si>
  <si>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</si>
  <si>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</si>
  <si>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</si>
  <si>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</si>
  <si>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</si>
  <si>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</si>
  <si>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</si>
  <si>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</si>
  <si>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</si>
  <si>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</si>
  <si>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</si>
  <si>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</si>
  <si>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</si>
  <si>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</si>
  <si>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</si>
  <si>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</si>
  <si>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</si>
  <si>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</si>
  <si>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</si>
  <si>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</si>
  <si>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</si>
  <si>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</si>
  <si>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</si>
  <si>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</si>
  <si>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</si>
  <si>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</si>
  <si>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</si>
  <si>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</si>
  <si>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</si>
  <si>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</si>
  <si>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</si>
  <si>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</si>
  <si>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</si>
  <si>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</si>
  <si>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</si>
  <si>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</si>
  <si>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</si>
  <si>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</si>
  <si>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</si>
  <si>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</si>
  <si>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</si>
  <si>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</si>
  <si>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</si>
  <si>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</si>
  <si>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</si>
  <si>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</si>
  <si>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</si>
  <si>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</si>
  <si>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</si>
  <si>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</si>
  <si>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</si>
  <si>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</si>
  <si>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</si>
  <si>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</si>
  <si>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</si>
  <si>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</si>
  <si>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</si>
  <si>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</si>
  <si>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</si>
  <si>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</si>
  <si>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</si>
  <si>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</si>
  <si>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</si>
  <si>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</si>
  <si>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</si>
  <si>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</si>
  <si>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</si>
  <si>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</si>
  <si>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</si>
  <si>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</si>
  <si>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</si>
  <si>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</si>
  <si>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</si>
  <si>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</si>
  <si>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</si>
  <si>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</si>
  <si>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</si>
  <si>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</si>
  <si>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</si>
  <si>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</si>
  <si>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</si>
  <si>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</si>
  <si>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</si>
  <si>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</si>
  <si>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</si>
  <si>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</si>
  <si>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</si>
  <si>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</si>
  <si>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</si>
  <si>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</si>
  <si>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</si>
  <si>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</si>
  <si>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</si>
  <si>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</si>
  <si>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</si>
  <si>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</si>
  <si>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</si>
  <si>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</si>
  <si>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</si>
  <si>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</si>
  <si>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</si>
  <si>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</si>
  <si>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</si>
  <si>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</si>
  <si>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</si>
  <si>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</si>
  <si>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</si>
  <si>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</si>
  <si>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</si>
  <si>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</si>
  <si>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</si>
  <si>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</si>
  <si>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</si>
  <si>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</si>
  <si>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</si>
  <si>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</si>
  <si>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</si>
  <si>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</si>
  <si>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</si>
  <si>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</si>
  <si>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</si>
  <si>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</si>
  <si>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</si>
  <si>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</si>
  <si>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</si>
  <si>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</si>
  <si>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</si>
  <si>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</si>
  <si>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</si>
  <si>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</si>
  <si>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</si>
  <si>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</si>
  <si>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</si>
  <si>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</si>
  <si>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</si>
  <si>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</si>
  <si>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</si>
  <si>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</si>
  <si>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</si>
  <si>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</si>
  <si>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</si>
  <si>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</si>
  <si>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</si>
  <si>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</si>
  <si>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</si>
  <si>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</si>
  <si>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</si>
  <si>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</si>
  <si>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</si>
  <si>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</si>
  <si>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</si>
  <si>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</si>
  <si>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</si>
  <si>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</si>
  <si>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</si>
  <si>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</si>
  <si>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</si>
  <si>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</si>
  <si>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</si>
  <si>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</si>
  <si>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</si>
  <si>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</si>
  <si>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</si>
  <si>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</si>
  <si>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</si>
  <si>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</si>
  <si>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</si>
  <si>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</si>
  <si>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</si>
  <si>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</si>
  <si>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</si>
  <si>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</si>
  <si>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</si>
  <si>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</si>
  <si>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</si>
  <si>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</si>
  <si>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</si>
  <si>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</si>
  <si>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</si>
  <si>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</si>
  <si>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</si>
  <si>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</si>
  <si>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</si>
  <si>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</si>
  <si>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</si>
  <si>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</si>
  <si>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</si>
  <si>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</si>
  <si>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</si>
  <si>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</si>
  <si>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</si>
  <si>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</si>
  <si>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</si>
  <si>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</si>
  <si>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</si>
  <si>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</si>
  <si>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</si>
  <si>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</si>
  <si>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</si>
  <si>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</si>
  <si>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</si>
  <si>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</si>
  <si>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</si>
  <si>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</si>
  <si>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</si>
  <si>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</si>
  <si>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</si>
  <si>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</si>
  <si>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</si>
  <si>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</si>
  <si>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</si>
  <si>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</si>
  <si>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</si>
  <si>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</si>
  <si>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</si>
  <si>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</si>
  <si>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</si>
  <si>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</si>
  <si>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</si>
  <si>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</si>
  <si>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</si>
  <si>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</si>
  <si>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</si>
  <si>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</si>
  <si>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</si>
  <si>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</si>
  <si>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</si>
  <si>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</si>
  <si>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</si>
  <si>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</si>
  <si>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</si>
  <si>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</si>
  <si>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</si>
  <si>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</si>
  <si>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</si>
  <si>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</si>
  <si>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</si>
  <si>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</si>
  <si>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</si>
  <si>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</si>
  <si>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</si>
  <si>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</si>
  <si>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</si>
  <si>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</si>
  <si>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</si>
  <si>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</si>
  <si>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</si>
  <si>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</si>
  <si>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</si>
  <si>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</si>
  <si>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</si>
  <si>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</si>
  <si>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</si>
  <si>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</si>
  <si>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</si>
  <si>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</si>
  <si>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</si>
  <si>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</si>
  <si>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</si>
  <si>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</si>
  <si>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</si>
  <si>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</si>
  <si>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</si>
  <si>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</si>
  <si>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</si>
  <si>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</si>
  <si>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</si>
  <si>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</si>
  <si>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</si>
  <si>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</si>
  <si>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</si>
  <si>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</si>
  <si>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</si>
  <si>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</si>
  <si>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</si>
  <si>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</si>
  <si>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</si>
  <si>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</si>
  <si>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</si>
  <si>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</si>
  <si>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</si>
  <si>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</si>
  <si>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</si>
  <si>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</si>
  <si>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</si>
  <si>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</si>
  <si>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</si>
  <si>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</si>
  <si>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</si>
  <si>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</si>
  <si>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</si>
  <si>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</si>
  <si>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</si>
  <si>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</si>
  <si>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</si>
  <si>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</si>
  <si>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</si>
  <si>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</si>
  <si>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</si>
  <si>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</si>
  <si>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</si>
  <si>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</si>
  <si>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</si>
  <si>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</si>
  <si>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</si>
  <si>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</si>
  <si>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</si>
  <si>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</si>
  <si>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</si>
  <si>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</si>
  <si>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</si>
  <si>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</si>
  <si>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</si>
  <si>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</si>
  <si>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</si>
  <si>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</si>
  <si>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</si>
  <si>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</si>
  <si>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</si>
  <si>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</si>
  <si>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</si>
  <si>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</si>
  <si>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</si>
  <si>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</si>
  <si>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</si>
  <si>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</si>
  <si>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</si>
  <si>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</si>
  <si>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</si>
  <si>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</si>
  <si>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</si>
  <si>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</si>
  <si>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</si>
  <si>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</si>
  <si>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</si>
  <si>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</si>
  <si>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</si>
  <si>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</si>
  <si>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</si>
  <si>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</si>
  <si>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</si>
  <si>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</si>
  <si>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</si>
  <si>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</si>
  <si>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</si>
  <si>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</si>
  <si>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</si>
  <si>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</si>
  <si>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</si>
  <si>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</si>
  <si>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</si>
  <si>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</si>
  <si>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</si>
  <si>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</si>
  <si>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</si>
  <si>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</si>
  <si>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</si>
  <si>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</si>
  <si>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</si>
  <si>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</si>
  <si>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</si>
  <si>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</si>
  <si>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</si>
  <si>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</si>
  <si>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</si>
  <si>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</si>
  <si>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</si>
  <si>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</si>
  <si>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</si>
  <si>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</si>
  <si>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</si>
  <si>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</si>
  <si>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</si>
  <si>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</si>
  <si>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</si>
  <si>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</si>
  <si>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</si>
  <si>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</si>
  <si>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</si>
  <si>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</si>
  <si>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</si>
  <si>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</si>
  <si>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</si>
  <si>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</si>
  <si>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</si>
  <si>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</si>
  <si>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</si>
  <si>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</si>
  <si>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</si>
  <si>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</si>
  <si>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</si>
  <si>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</si>
  <si>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</si>
  <si>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</si>
  <si>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</si>
  <si>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</si>
  <si>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</si>
  <si>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</si>
  <si>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</si>
  <si>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</si>
  <si>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</si>
  <si>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</si>
  <si>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</si>
  <si>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</si>
  <si>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</si>
  <si>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</si>
  <si>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</si>
  <si>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</si>
  <si>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</si>
  <si>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</si>
  <si>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</si>
  <si>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</si>
  <si>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</si>
  <si>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</si>
  <si>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</si>
  <si>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</si>
  <si>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</si>
  <si>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</si>
  <si>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</si>
  <si>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</si>
  <si>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</si>
  <si>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</si>
  <si>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</si>
  <si>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</si>
  <si>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</si>
  <si>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</si>
  <si>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</si>
  <si>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</si>
  <si>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</si>
  <si>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</si>
  <si>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</si>
  <si>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</si>
  <si>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</si>
  <si>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</si>
  <si>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</si>
  <si>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</si>
  <si>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</si>
  <si>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</si>
  <si>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</si>
  <si>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</si>
  <si>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</si>
  <si>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</si>
  <si>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</si>
  <si>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</si>
  <si>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</si>
  <si>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</si>
  <si>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</si>
  <si>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</si>
  <si>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</si>
  <si>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</si>
  <si>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</si>
  <si>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</si>
  <si>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</si>
  <si>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</si>
  <si>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</si>
  <si>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</si>
  <si>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</si>
  <si>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</si>
  <si>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</si>
  <si>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</si>
  <si>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</si>
  <si>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</si>
  <si>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</si>
  <si>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</si>
  <si>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</si>
  <si>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</si>
  <si>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</si>
  <si>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</si>
  <si>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</si>
  <si>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</si>
  <si>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</si>
  <si>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</si>
  <si>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</si>
  <si>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</si>
  <si>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</si>
  <si>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</si>
  <si>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</si>
  <si>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</si>
  <si>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</si>
  <si>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</si>
  <si>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</si>
  <si>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</si>
  <si>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</si>
  <si>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</si>
  <si>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</si>
  <si>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</si>
  <si>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</si>
  <si>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</si>
  <si>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</si>
  <si>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</si>
  <si>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</si>
  <si>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</si>
  <si>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</si>
  <si>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</si>
  <si>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</si>
  <si>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</si>
  <si>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</si>
  <si>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</si>
  <si>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</si>
  <si>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</si>
  <si>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</si>
  <si>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</si>
  <si>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</si>
  <si>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</si>
  <si>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</si>
  <si>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</si>
  <si>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</si>
  <si>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</si>
  <si>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</si>
  <si>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</si>
  <si>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</si>
  <si>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</si>
  <si>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</si>
  <si>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</si>
  <si>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</si>
  <si>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</si>
  <si>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</si>
  <si>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</si>
  <si>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</si>
  <si>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</si>
  <si>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</si>
  <si>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</si>
  <si>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</si>
  <si>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</si>
  <si>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</si>
  <si>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</si>
  <si>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</si>
  <si>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</si>
  <si>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</si>
  <si>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</si>
  <si>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</si>
  <si>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</si>
  <si>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</si>
  <si>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</si>
  <si>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</si>
  <si>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</si>
  <si>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</si>
  <si>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</si>
  <si>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</si>
  <si>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</si>
  <si>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</si>
  <si>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</si>
  <si>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</si>
  <si>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</si>
  <si>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</si>
  <si>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</si>
  <si>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</si>
  <si>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</si>
  <si>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</si>
  <si>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</si>
  <si>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</si>
  <si>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</si>
  <si>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</si>
  <si>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</si>
  <si>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</si>
  <si>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</si>
  <si>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</si>
  <si>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</si>
  <si>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</si>
  <si>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</si>
  <si>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</si>
  <si>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</si>
  <si>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</si>
  <si>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</si>
  <si>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</si>
  <si>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</si>
  <si>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</si>
  <si>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</si>
  <si>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</si>
  <si>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</si>
  <si>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</si>
  <si>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</si>
  <si>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</si>
  <si>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</si>
  <si>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</si>
  <si>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</si>
  <si>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</si>
  <si>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</si>
  <si>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</si>
  <si>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</si>
  <si>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</si>
  <si>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</si>
  <si>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</si>
  <si>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</si>
  <si>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</si>
  <si>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</si>
  <si>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</si>
  <si>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</si>
  <si>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</si>
  <si>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</si>
  <si>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</si>
  <si>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</si>
  <si>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</si>
  <si>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</si>
  <si>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</si>
  <si>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</si>
  <si>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</si>
  <si>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</si>
  <si>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</si>
  <si>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</si>
  <si>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</si>
  <si>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</si>
  <si>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</si>
  <si>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</si>
  <si>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</si>
  <si>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</si>
  <si>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</si>
  <si>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</si>
  <si>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</si>
  <si>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</si>
  <si>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</si>
  <si>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</si>
  <si>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</si>
  <si>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</si>
  <si>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</si>
  <si>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</si>
  <si>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</si>
  <si>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</si>
  <si>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</si>
  <si>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</si>
  <si>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</si>
  <si>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</si>
  <si>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</si>
  <si>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</si>
  <si>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</si>
  <si>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</si>
  <si>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</si>
  <si>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</si>
  <si>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</si>
  <si>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</si>
  <si>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</si>
  <si>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</si>
  <si>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</si>
  <si>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</si>
  <si>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</si>
  <si>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</si>
  <si>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</si>
  <si>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</si>
  <si>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</si>
  <si>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</si>
  <si>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</si>
  <si>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</si>
  <si>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</si>
  <si>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</si>
  <si>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</si>
  <si>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</si>
  <si>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</si>
  <si>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</si>
  <si>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</si>
  <si>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</si>
  <si>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</si>
  <si>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</si>
  <si>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</si>
  <si>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</si>
  <si>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</si>
  <si>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</si>
  <si>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</si>
  <si>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</si>
  <si>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</si>
  <si>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</si>
  <si>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</si>
  <si>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</si>
  <si>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</si>
  <si>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</si>
  <si>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</si>
  <si>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</si>
  <si>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</si>
  <si>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</si>
  <si>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</si>
  <si>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</si>
  <si>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</si>
  <si>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</si>
  <si>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</si>
  <si>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</si>
  <si>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</si>
  <si>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</si>
  <si>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</si>
  <si>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</si>
  <si>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</si>
  <si>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</si>
  <si>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</si>
  <si>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</si>
  <si>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</si>
  <si>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</si>
  <si>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</si>
  <si>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</si>
  <si>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</si>
  <si>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</si>
  <si>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</si>
  <si>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</si>
  <si>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</si>
  <si>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</si>
  <si>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</si>
  <si>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</si>
  <si>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</si>
  <si>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</si>
  <si>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</si>
  <si>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</si>
  <si>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</si>
  <si>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</si>
  <si>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</si>
  <si>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</si>
  <si>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</si>
  <si>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</si>
  <si>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</si>
  <si>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</si>
  <si>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</si>
  <si>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</si>
  <si>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</si>
  <si>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</si>
  <si>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</si>
  <si>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</si>
  <si>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</si>
  <si>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</si>
  <si>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</si>
  <si>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</si>
  <si>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</si>
  <si>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</si>
  <si>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</si>
  <si>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</si>
  <si>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</si>
  <si>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</si>
  <si>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</si>
  <si>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</si>
  <si>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</si>
  <si>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</si>
  <si>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</si>
  <si>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</si>
  <si>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</si>
  <si>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</si>
  <si>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</si>
  <si>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</si>
  <si>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</si>
  <si>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</si>
  <si>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</si>
  <si>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</si>
  <si>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</si>
  <si>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</si>
  <si>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</si>
  <si>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</si>
  <si>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</si>
  <si>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</si>
  <si>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</si>
  <si>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</si>
  <si>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</si>
  <si>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</si>
  <si>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</si>
  <si>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</si>
  <si>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</si>
  <si>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</si>
  <si>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</si>
  <si>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</si>
  <si>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</si>
  <si>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</si>
  <si>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</si>
  <si>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</si>
  <si>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</si>
  <si>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</si>
  <si>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</si>
  <si>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</si>
  <si>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</si>
  <si>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</si>
  <si>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</si>
  <si>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</si>
  <si>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</si>
  <si>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</si>
  <si>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</si>
  <si>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</si>
  <si>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</si>
  <si>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</si>
  <si>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</si>
  <si>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</si>
  <si>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</si>
  <si>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</si>
  <si>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</si>
  <si>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</si>
  <si>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</si>
  <si>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</si>
  <si>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</si>
  <si>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</si>
  <si>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</si>
  <si>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</si>
  <si>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</si>
  <si>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</si>
  <si>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</si>
  <si>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</si>
  <si>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</si>
  <si>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</si>
  <si>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</si>
  <si>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</si>
  <si>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</si>
  <si>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</si>
  <si>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</si>
  <si>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</si>
  <si>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</si>
  <si>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</si>
  <si>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</si>
  <si>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</si>
  <si>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</si>
  <si>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</si>
  <si>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</si>
  <si>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</si>
  <si>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</si>
  <si>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</si>
  <si>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</si>
  <si>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</si>
  <si>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</si>
  <si>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</si>
  <si>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</si>
  <si>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</si>
  <si>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</si>
  <si>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</si>
  <si>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</si>
  <si>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</si>
  <si>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</si>
  <si>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</si>
  <si>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</si>
  <si>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</si>
  <si>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</si>
  <si>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</si>
  <si>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</si>
  <si>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</si>
  <si>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</si>
  <si>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</si>
  <si>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</si>
  <si>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</si>
  <si>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</si>
  <si>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</si>
  <si>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</si>
  <si>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</si>
  <si>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</si>
  <si>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</si>
  <si>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</si>
  <si>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</si>
  <si>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</si>
  <si>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</si>
  <si>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</si>
  <si>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</si>
  <si>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</si>
  <si>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</si>
  <si>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</si>
  <si>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</si>
  <si>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</si>
  <si>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</si>
  <si>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</si>
  <si>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</si>
  <si>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</si>
  <si>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</si>
  <si>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</si>
  <si>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</si>
  <si>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</si>
  <si>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</si>
  <si>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</si>
  <si>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</si>
  <si>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</si>
  <si>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</si>
  <si>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</si>
  <si>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</si>
  <si>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</si>
  <si>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</si>
  <si>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</si>
  <si>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</si>
  <si>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</si>
  <si>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</si>
  <si>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</si>
  <si>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</si>
  <si>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</si>
  <si>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</si>
  <si>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</si>
  <si>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</si>
  <si>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</si>
  <si>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</si>
  <si>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</si>
  <si>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</si>
  <si>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</si>
  <si>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</si>
  <si>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</si>
  <si>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</si>
  <si>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</si>
  <si>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</si>
  <si>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</si>
  <si>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</si>
  <si>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</si>
  <si>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</si>
  <si>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</si>
  <si>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</si>
  <si>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</si>
  <si>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</si>
  <si>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</si>
  <si>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</si>
  <si>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</si>
  <si>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</si>
  <si>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</si>
  <si>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</si>
  <si>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</si>
  <si>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</si>
  <si>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</si>
  <si>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</si>
  <si>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</si>
  <si>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</si>
  <si>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</si>
  <si>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</si>
  <si>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</si>
  <si>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</si>
  <si>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</si>
  <si>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</si>
  <si>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</si>
  <si>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</si>
  <si>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</si>
  <si>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</si>
  <si>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</si>
  <si>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</si>
  <si>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</si>
  <si>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</si>
  <si>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</si>
  <si>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</si>
  <si>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</si>
  <si>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</si>
  <si>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</si>
  <si>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</si>
  <si>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</si>
  <si>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</si>
  <si>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</si>
  <si>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</si>
  <si>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</si>
  <si>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</si>
  <si>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</si>
  <si>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</si>
  <si>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</si>
  <si>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</si>
  <si>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</si>
  <si>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</si>
  <si>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</si>
  <si>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</si>
  <si>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</si>
  <si>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</si>
  <si>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</si>
  <si>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</si>
  <si>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</si>
  <si>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</si>
  <si>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</si>
  <si>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</si>
  <si>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</si>
  <si>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</si>
  <si>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</si>
  <si>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</si>
  <si>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</si>
  <si>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</si>
  <si>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</si>
  <si>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</si>
  <si>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</si>
  <si>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</si>
  <si>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</si>
  <si>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</si>
  <si>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</si>
  <si>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</si>
  <si>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</si>
  <si>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</si>
  <si>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</si>
  <si>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</si>
  <si>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</si>
  <si>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</si>
  <si>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</si>
  <si>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</si>
  <si>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</si>
  <si>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</si>
  <si>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</si>
  <si>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</si>
  <si>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</si>
  <si>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</si>
  <si>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</si>
  <si>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</si>
  <si>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</si>
  <si>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</si>
  <si>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</si>
  <si>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</si>
  <si>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</si>
  <si>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</si>
  <si>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</si>
  <si>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</si>
  <si>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</si>
  <si>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</si>
  <si>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</si>
  <si>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</si>
  <si>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</si>
  <si>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</si>
  <si>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</si>
  <si>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</si>
  <si>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</si>
  <si>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</si>
  <si>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</si>
  <si>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</si>
  <si>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</si>
  <si>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</si>
  <si>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</si>
  <si>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</si>
  <si>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</si>
  <si>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</si>
  <si>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</si>
  <si>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</si>
  <si>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</si>
  <si>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</si>
  <si>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</si>
  <si>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</si>
  <si>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</si>
  <si>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</si>
  <si>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</si>
  <si>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</si>
  <si>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</si>
  <si>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</si>
  <si>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</si>
  <si>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</si>
  <si>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</si>
  <si>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</si>
  <si>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</si>
  <si>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</si>
  <si>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</si>
  <si>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</si>
  <si>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</si>
  <si>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</si>
  <si>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</si>
  <si>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</si>
  <si>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</si>
  <si>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</si>
  <si>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</si>
  <si>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</si>
  <si>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</si>
  <si>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</si>
  <si>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</si>
  <si>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</si>
  <si>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</si>
  <si>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</si>
  <si>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</si>
  <si>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</si>
  <si>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</si>
  <si>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</si>
  <si>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</si>
  <si>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</si>
  <si>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</si>
  <si>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</si>
  <si>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</si>
  <si>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</si>
  <si>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</si>
  <si>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</si>
  <si>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</si>
  <si>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</si>
  <si>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</si>
  <si>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</si>
  <si>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</si>
  <si>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</si>
  <si>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</si>
  <si>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</si>
  <si>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</si>
  <si>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</si>
  <si>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</si>
  <si>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</si>
  <si>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</si>
  <si>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</si>
  <si>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</si>
  <si>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</si>
  <si>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</si>
  <si>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</si>
  <si>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</si>
  <si>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</si>
  <si>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</si>
  <si>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</si>
  <si>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</si>
  <si>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</si>
  <si>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</si>
  <si>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</si>
  <si>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</si>
  <si>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</si>
  <si>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</si>
  <si>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</si>
  <si>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</si>
  <si>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</si>
  <si>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</si>
  <si>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</si>
  <si>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</si>
  <si>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</si>
  <si>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</si>
  <si>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</si>
  <si>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</si>
  <si>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</si>
  <si>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</si>
  <si>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</si>
  <si>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</si>
  <si>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</si>
  <si>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</si>
  <si>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</si>
  <si>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</si>
  <si>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</si>
  <si>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</si>
  <si>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</si>
  <si>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</si>
  <si>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</si>
  <si>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</si>
  <si>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</si>
  <si>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</si>
  <si>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</si>
  <si>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</si>
  <si>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</si>
  <si>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</si>
  <si>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</si>
  <si>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</si>
  <si>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</si>
  <si>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</si>
  <si>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</si>
  <si>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</si>
  <si>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</si>
  <si>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</si>
  <si>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</si>
  <si>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</si>
  <si>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</si>
  <si>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</si>
  <si>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</si>
  <si>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</si>
  <si>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</si>
  <si>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</si>
  <si>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</si>
  <si>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</si>
  <si>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</si>
  <si>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</si>
  <si>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</si>
  <si>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</si>
  <si>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</si>
  <si>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</si>
  <si>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</si>
  <si>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</si>
  <si>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</si>
  <si>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</si>
  <si>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</si>
  <si>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</si>
  <si>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</si>
  <si>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</si>
  <si>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</si>
  <si>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</si>
  <si>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</si>
  <si>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</si>
  <si>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</si>
  <si>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</si>
  <si>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</si>
  <si>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</si>
  <si>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</si>
  <si>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</si>
  <si>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</si>
  <si>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</si>
  <si>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</si>
  <si>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</si>
  <si>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</si>
  <si>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</si>
  <si>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</si>
  <si>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</si>
  <si>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</si>
  <si>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</si>
  <si>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</si>
  <si>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</si>
  <si>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</si>
  <si>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</si>
  <si>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</si>
  <si>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</si>
  <si>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</si>
  <si>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</si>
  <si>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</si>
  <si>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</si>
  <si>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</si>
  <si>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</si>
  <si>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</si>
  <si>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</si>
  <si>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</si>
  <si>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</si>
  <si>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</si>
  <si>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</si>
  <si>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</si>
  <si>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</si>
  <si>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</si>
  <si>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</si>
  <si>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</si>
  <si>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</si>
  <si>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</si>
  <si>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</si>
  <si>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</si>
  <si>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</si>
  <si>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</si>
  <si>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</si>
  <si>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</si>
  <si>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</si>
  <si>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</si>
  <si>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</si>
  <si>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</si>
  <si>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</si>
  <si>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</si>
  <si>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</si>
  <si>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</si>
  <si>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</si>
  <si>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</si>
  <si>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</si>
  <si>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</si>
  <si>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</si>
  <si>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</si>
  <si>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</si>
  <si>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</si>
  <si>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</si>
  <si>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</si>
  <si>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</si>
  <si>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</si>
  <si>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</si>
  <si>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</si>
  <si>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</si>
  <si>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</si>
  <si>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</si>
  <si>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</si>
  <si>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</si>
  <si>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</si>
  <si>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</si>
  <si>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</si>
  <si>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</si>
  <si>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</si>
  <si>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</si>
  <si>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</si>
  <si>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</si>
  <si>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</si>
  <si>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</si>
  <si>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</si>
  <si>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</si>
  <si>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</si>
  <si>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</si>
  <si>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</si>
  <si>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</si>
  <si>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</si>
  <si>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</si>
  <si>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</si>
  <si>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</si>
  <si>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</si>
  <si>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</si>
  <si>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</si>
  <si>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</si>
  <si>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</si>
  <si>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</si>
  <si>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</si>
  <si>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</si>
  <si>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</si>
  <si>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</si>
  <si>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</si>
  <si>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</si>
  <si>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</si>
  <si>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</si>
  <si>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</si>
  <si>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</si>
  <si>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</si>
  <si>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</si>
  <si>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</si>
  <si>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</si>
  <si>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</si>
  <si>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</si>
  <si>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</si>
  <si>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</si>
  <si>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</si>
  <si>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</si>
  <si>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</si>
  <si>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</si>
  <si>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</si>
  <si>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</si>
  <si>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</si>
  <si>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</si>
  <si>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</si>
  <si>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</si>
  <si>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</si>
  <si>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</si>
  <si>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</si>
  <si>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</si>
  <si>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</si>
  <si>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</si>
  <si>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</si>
  <si>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</si>
  <si>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</si>
  <si>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</si>
  <si>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</si>
  <si>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</si>
  <si>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</si>
  <si>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</si>
  <si>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</si>
  <si>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</si>
  <si>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</si>
  <si>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</si>
  <si>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</si>
  <si>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</si>
  <si>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</si>
  <si>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</si>
  <si>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</si>
  <si>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</si>
  <si>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</si>
  <si>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</si>
  <si>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</si>
  <si>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</si>
  <si>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</si>
  <si>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</si>
  <si>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</si>
  <si>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</si>
  <si>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</si>
  <si>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</si>
  <si>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</si>
  <si>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</si>
  <si>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</si>
  <si>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</si>
  <si>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</si>
  <si>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</si>
  <si>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</si>
  <si>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</si>
  <si>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</si>
  <si>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</si>
  <si>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</si>
  <si>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</si>
  <si>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</si>
  <si>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</si>
  <si>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</si>
  <si>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</si>
  <si>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</si>
  <si>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</si>
  <si>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</si>
  <si>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</si>
  <si>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</si>
  <si>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</si>
  <si>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</si>
  <si>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</si>
  <si>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</si>
  <si>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</si>
  <si>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</si>
  <si>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</si>
  <si>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</si>
  <si>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</si>
  <si>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</si>
  <si>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</si>
  <si>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</si>
  <si>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</si>
  <si>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</si>
  <si>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</si>
  <si>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</si>
  <si>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</si>
  <si>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</si>
  <si>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</si>
  <si>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</si>
  <si>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</si>
  <si>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</si>
  <si>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</si>
  <si>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</si>
  <si>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</si>
  <si>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</si>
  <si>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</si>
  <si>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</si>
  <si>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</si>
  <si>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</si>
  <si>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</si>
  <si>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</si>
  <si>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</si>
  <si>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</si>
  <si>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</si>
  <si>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</si>
  <si>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</si>
  <si>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</si>
  <si>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</si>
  <si>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</si>
  <si>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</si>
  <si>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</si>
  <si>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</si>
  <si>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</si>
  <si>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</si>
  <si>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</si>
  <si>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</si>
  <si>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</si>
  <si>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</si>
  <si>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</si>
  <si>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</si>
  <si>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</si>
  <si>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</si>
  <si>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</si>
  <si>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</si>
  <si>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</si>
  <si>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</si>
  <si>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</si>
  <si>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</si>
  <si>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</si>
  <si>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</si>
  <si>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</si>
  <si>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</si>
  <si>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</si>
  <si>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</si>
  <si>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</si>
  <si>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</si>
  <si>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</si>
  <si>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</si>
  <si>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</si>
  <si>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</si>
  <si>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</si>
  <si>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</si>
  <si>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</si>
  <si>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</si>
  <si>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</si>
  <si>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</si>
  <si>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</si>
  <si>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</si>
  <si>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</si>
  <si>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</si>
  <si>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</si>
  <si>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</si>
  <si>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</si>
  <si>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</si>
  <si>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</si>
  <si>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</si>
  <si>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</si>
  <si>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</si>
  <si>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</si>
  <si>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</si>
  <si>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</si>
  <si>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</si>
  <si>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</si>
  <si>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</si>
  <si>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</si>
  <si>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</si>
  <si>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</si>
  <si>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</si>
  <si>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</si>
  <si>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</si>
  <si>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</si>
  <si>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</si>
  <si>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</si>
  <si>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</si>
  <si>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</si>
  <si>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</si>
  <si>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</si>
  <si>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</si>
  <si>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</si>
  <si>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</si>
  <si>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</si>
  <si>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</si>
  <si>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</si>
  <si>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</si>
  <si>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</si>
  <si>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</si>
  <si>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</si>
  <si>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</si>
  <si>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</si>
  <si>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</si>
  <si>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</si>
  <si>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</si>
  <si>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</si>
  <si>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</si>
  <si>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</si>
  <si>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</si>
  <si>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</si>
  <si>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</si>
  <si>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</si>
  <si>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</si>
  <si>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</si>
  <si>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</si>
  <si>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</si>
  <si>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</si>
  <si>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</si>
  <si>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</si>
  <si>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</si>
  <si>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</si>
  <si>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</si>
  <si>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</si>
  <si>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</si>
  <si>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</si>
  <si>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</si>
  <si>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</si>
  <si>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</si>
  <si>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</si>
  <si>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</si>
  <si>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</si>
  <si>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</si>
  <si>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</si>
  <si>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</si>
  <si>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</si>
  <si>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</si>
  <si>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</si>
  <si>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</si>
  <si>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</si>
  <si>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</si>
  <si>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</si>
  <si>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</si>
  <si>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</si>
  <si>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</si>
  <si>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</si>
  <si>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</si>
  <si>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</si>
  <si>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</si>
  <si>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</si>
  <si>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</si>
  <si>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</si>
  <si>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</si>
  <si>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</si>
  <si>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</si>
  <si>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</si>
  <si>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</si>
  <si>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</si>
  <si>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</si>
  <si>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</si>
  <si>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</si>
  <si>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</si>
  <si>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</si>
  <si>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</si>
  <si>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</si>
  <si>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</si>
  <si>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</si>
  <si>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</si>
  <si>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</si>
  <si>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</si>
  <si>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</si>
  <si>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</si>
  <si>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</si>
  <si>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</si>
  <si>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</si>
  <si>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</si>
  <si>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</si>
  <si>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</si>
  <si>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</si>
  <si>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</si>
  <si>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</si>
  <si>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</si>
  <si>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</si>
  <si>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</si>
  <si>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</si>
  <si>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</si>
  <si>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</si>
  <si>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</si>
  <si>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</si>
  <si>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</si>
  <si>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</si>
  <si>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</si>
  <si>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</si>
  <si>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</si>
  <si>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</si>
  <si>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</si>
  <si>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</si>
  <si>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</si>
  <si>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</si>
  <si>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</si>
  <si>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</si>
  <si>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</si>
  <si>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</si>
  <si>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</si>
  <si>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</si>
  <si>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</si>
  <si>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</si>
  <si>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</si>
  <si>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</si>
  <si>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</si>
  <si>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</si>
  <si>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</si>
  <si>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</si>
  <si>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</si>
  <si>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</si>
  <si>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</si>
  <si>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</si>
  <si>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</si>
  <si>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</si>
  <si>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</si>
  <si>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</si>
  <si>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</si>
  <si>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</si>
  <si>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</si>
  <si>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</si>
  <si>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</si>
  <si>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</si>
  <si>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</si>
  <si>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</si>
  <si>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</si>
  <si>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</si>
  <si>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</si>
  <si>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</si>
  <si>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</si>
  <si>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</si>
  <si>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</si>
  <si>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</si>
  <si>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</si>
  <si>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</si>
  <si>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</si>
  <si>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</si>
  <si>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</si>
  <si>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</si>
  <si>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</si>
  <si>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</si>
  <si>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</si>
  <si>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</si>
  <si>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</si>
  <si>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</si>
  <si>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</si>
  <si>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</si>
  <si>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</si>
  <si>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</si>
  <si>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</si>
  <si>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</si>
  <si>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</si>
  <si>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</si>
  <si>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</si>
  <si>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</si>
  <si>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</si>
  <si>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</si>
  <si>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</si>
  <si>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</si>
  <si>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</si>
  <si>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</si>
  <si>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</si>
  <si>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</si>
  <si>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</si>
  <si>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</si>
  <si>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</si>
  <si>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</si>
  <si>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</si>
  <si>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</si>
  <si>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</si>
  <si>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</si>
  <si>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</si>
  <si>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</si>
  <si>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</si>
  <si>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</si>
  <si>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</si>
  <si>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</si>
  <si>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</si>
  <si>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</si>
  <si>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</si>
  <si>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</si>
  <si>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</si>
  <si>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</si>
  <si>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</si>
  <si>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</si>
  <si>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</si>
  <si>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</si>
  <si>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</si>
  <si>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</si>
  <si>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</si>
  <si>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</si>
  <si>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</si>
  <si>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</si>
  <si>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</si>
  <si>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</si>
  <si>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</si>
  <si>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</si>
  <si>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</si>
  <si>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</si>
  <si>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</si>
  <si>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</si>
  <si>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</si>
  <si>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</si>
  <si>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</si>
  <si>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</si>
  <si>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</si>
  <si>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</si>
  <si>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</si>
  <si>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</si>
  <si>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</si>
  <si>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</si>
  <si>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</si>
  <si>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</si>
  <si>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</si>
  <si>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</si>
  <si>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</si>
  <si>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</si>
  <si>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</si>
  <si>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</si>
  <si>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</si>
  <si>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</si>
  <si>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</si>
  <si>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</si>
  <si>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</si>
  <si>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</si>
  <si>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</si>
  <si>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</si>
  <si>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</si>
  <si>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</si>
  <si>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</si>
  <si>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</si>
  <si>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</si>
  <si>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</si>
  <si>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</si>
  <si>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</si>
  <si>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</si>
  <si>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</si>
  <si>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</si>
  <si>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</si>
  <si>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</si>
  <si>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</si>
  <si>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</si>
  <si>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</si>
  <si>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</si>
  <si>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</si>
  <si>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</si>
  <si>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</si>
  <si>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</si>
  <si>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</si>
  <si>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</si>
  <si>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</si>
  <si>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</si>
  <si>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</si>
  <si>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</si>
  <si>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</si>
  <si>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</si>
  <si>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</si>
  <si>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</si>
  <si>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</si>
  <si>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</si>
  <si>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</si>
  <si>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</si>
  <si>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</si>
  <si>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</si>
  <si>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</si>
  <si>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</si>
  <si>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</si>
  <si>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</si>
  <si>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</si>
  <si>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</si>
  <si>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</si>
  <si>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</si>
  <si>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</si>
  <si>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</si>
  <si>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</si>
  <si>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</si>
  <si>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</si>
  <si>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</si>
  <si>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</si>
  <si>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</si>
  <si>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</si>
  <si>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</si>
  <si>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</si>
  <si>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</si>
  <si>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</si>
  <si>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</si>
  <si>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</si>
  <si>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</si>
  <si>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</si>
  <si>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</si>
  <si>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</si>
  <si>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</si>
  <si>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</si>
  <si>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</si>
  <si>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</si>
  <si>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</si>
  <si>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</si>
  <si>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</si>
  <si>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</si>
  <si>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</si>
  <si>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</si>
  <si>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</si>
  <si>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</si>
  <si>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</si>
  <si>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</si>
  <si>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</si>
  <si>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</si>
  <si>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</si>
  <si>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</si>
  <si>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</si>
  <si>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</si>
  <si>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</si>
  <si>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</si>
  <si>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</si>
  <si>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</si>
  <si>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</si>
  <si>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</si>
  <si>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</si>
  <si>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</si>
  <si>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</si>
  <si>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</si>
  <si>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</si>
  <si>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</si>
  <si>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</si>
  <si>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</si>
  <si>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</si>
  <si>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</si>
  <si>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</si>
  <si>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</si>
  <si>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</si>
  <si>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</si>
  <si>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</si>
  <si>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</si>
  <si>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</si>
  <si>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</si>
  <si>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</si>
  <si>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</si>
  <si>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</si>
  <si>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</si>
  <si>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</si>
  <si>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</si>
  <si>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</si>
  <si>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</si>
  <si>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</si>
  <si>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</si>
  <si>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</si>
  <si>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</si>
  <si>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</si>
  <si>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</si>
  <si>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</si>
  <si>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</si>
  <si>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</si>
  <si>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</si>
  <si>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</si>
  <si>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</si>
  <si>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</si>
  <si>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</si>
  <si>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</si>
  <si>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</si>
  <si>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</si>
  <si>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</si>
  <si>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</si>
  <si>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</si>
  <si>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</si>
  <si>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</si>
  <si>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</si>
  <si>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</si>
  <si>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</si>
  <si>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</si>
  <si>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</si>
  <si>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</si>
  <si>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</si>
  <si>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</si>
  <si>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</si>
  <si>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</si>
  <si>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</si>
  <si>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</si>
  <si>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</si>
  <si>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</si>
  <si>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</si>
  <si>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</si>
  <si>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</si>
  <si>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</si>
  <si>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</si>
  <si>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</si>
  <si>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</si>
  <si>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</si>
  <si>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</si>
  <si>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</si>
  <si>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</si>
  <si>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</si>
  <si>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</si>
  <si>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</si>
  <si>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</si>
  <si>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</si>
  <si>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</si>
  <si>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</si>
  <si>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</si>
  <si>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</si>
  <si>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</si>
  <si>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</si>
  <si>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</si>
  <si>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</si>
  <si>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</si>
  <si>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</si>
  <si>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</si>
  <si>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</si>
  <si>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</si>
  <si>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</si>
  <si>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</si>
  <si>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</si>
  <si>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</si>
  <si>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</si>
  <si>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</si>
  <si>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</si>
  <si>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</si>
  <si>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</si>
  <si>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</si>
  <si>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</si>
  <si>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</si>
  <si>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</si>
  <si>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</si>
  <si>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</si>
  <si>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</si>
  <si>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</si>
  <si>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</si>
  <si>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</si>
  <si>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</si>
  <si>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</si>
  <si>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</si>
  <si>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</si>
  <si>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</si>
  <si>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</si>
  <si>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</si>
  <si>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</si>
  <si>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</si>
  <si>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</si>
  <si>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</si>
  <si>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</si>
  <si>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</si>
  <si>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</si>
  <si>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</si>
  <si>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</si>
  <si>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</si>
  <si>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</si>
  <si>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</si>
  <si>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</si>
  <si>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</si>
  <si>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</si>
  <si>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</si>
  <si>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</si>
  <si>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</si>
  <si>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</si>
  <si>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</si>
  <si>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</si>
  <si>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</si>
  <si>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</si>
  <si>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</si>
  <si>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</si>
  <si>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</si>
  <si>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</si>
  <si>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</si>
  <si>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</si>
  <si>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</si>
  <si>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</si>
  <si>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</si>
  <si>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</si>
  <si>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</si>
  <si>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</si>
  <si>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</si>
  <si>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</si>
  <si>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</si>
  <si>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</si>
  <si>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</si>
  <si>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</si>
  <si>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</si>
  <si>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</si>
  <si>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</si>
  <si>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</si>
  <si>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</si>
  <si>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</si>
  <si>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</si>
  <si>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</si>
  <si>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</si>
  <si>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</si>
  <si>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</si>
  <si>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</si>
  <si>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</si>
  <si>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</si>
  <si>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</si>
  <si>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</si>
  <si>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</si>
  <si>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</si>
  <si>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</si>
  <si>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</si>
  <si>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</si>
  <si>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</si>
  <si>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</si>
  <si>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</si>
  <si>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</si>
  <si>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</si>
  <si>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</si>
  <si>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</si>
  <si>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</si>
  <si>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</si>
  <si>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</si>
  <si>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</si>
  <si>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</si>
  <si>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</si>
  <si>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</si>
  <si>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</si>
  <si>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</si>
  <si>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</si>
  <si>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</si>
  <si>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</si>
  <si>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</si>
  <si>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</si>
  <si>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</si>
  <si>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</si>
  <si>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</si>
  <si>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</si>
  <si>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</si>
  <si>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</si>
  <si>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</si>
  <si>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</si>
  <si>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</si>
  <si>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</si>
  <si>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</si>
  <si>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</si>
  <si>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</si>
  <si>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</si>
  <si>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</si>
  <si>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</si>
  <si>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</si>
  <si>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</si>
  <si>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</si>
  <si>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</si>
  <si>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</si>
  <si>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</si>
  <si>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</si>
  <si>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</si>
  <si>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</si>
  <si>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</si>
  <si>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</si>
  <si>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</si>
  <si>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</si>
  <si>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</si>
  <si>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</si>
  <si>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</si>
  <si>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</si>
  <si>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</si>
  <si>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</si>
  <si>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</si>
  <si>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</si>
  <si>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</si>
  <si>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</si>
  <si>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</si>
  <si>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</si>
  <si>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</si>
  <si>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</si>
  <si>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</si>
  <si>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</si>
  <si>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</si>
  <si>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</si>
  <si>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</si>
  <si>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</si>
  <si>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</si>
  <si>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</si>
  <si>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</si>
  <si>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</si>
  <si>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</si>
  <si>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</si>
  <si>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</si>
  <si>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</si>
  <si>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</si>
  <si>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</si>
  <si>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</si>
  <si>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</si>
  <si>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</si>
  <si>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</si>
  <si>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</si>
  <si>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</si>
  <si>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</si>
  <si>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</si>
  <si>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</si>
  <si>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</si>
  <si>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</si>
  <si>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</si>
  <si>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</si>
  <si>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</si>
  <si>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</si>
  <si>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</si>
  <si>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</si>
  <si>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</si>
  <si>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</si>
  <si>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</si>
  <si>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</si>
  <si>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</si>
  <si>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</si>
  <si>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</si>
  <si>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</si>
  <si>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</si>
  <si>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</si>
  <si>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</si>
  <si>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</si>
  <si>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</si>
  <si>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</si>
  <si>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</si>
  <si>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</si>
  <si>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</si>
  <si>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</si>
  <si>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</si>
  <si>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</si>
  <si>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</si>
  <si>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</si>
  <si>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</si>
  <si>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</si>
  <si>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</si>
  <si>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</si>
  <si>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</si>
  <si>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</si>
  <si>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</si>
  <si>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</si>
  <si>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</si>
  <si>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</si>
  <si>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</si>
  <si>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</si>
  <si>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</si>
  <si>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</si>
  <si>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</si>
  <si>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</si>
  <si>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</si>
  <si>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</si>
  <si>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</si>
  <si>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</si>
  <si>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</si>
  <si>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</si>
  <si>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</si>
  <si>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</si>
  <si>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</si>
  <si>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</si>
  <si>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</si>
  <si>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</si>
  <si>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</si>
  <si>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</si>
  <si>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</si>
  <si>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</si>
  <si>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</si>
  <si>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</si>
  <si>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</si>
  <si>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</si>
  <si>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</si>
  <si>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</si>
  <si>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</si>
  <si>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</si>
  <si>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</si>
  <si>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</si>
  <si>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</si>
  <si>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</si>
  <si>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</si>
  <si>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</si>
  <si>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</si>
  <si>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</si>
  <si>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</si>
  <si>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</si>
  <si>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</si>
  <si>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</si>
  <si>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</si>
  <si>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</si>
  <si>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</si>
  <si>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</si>
  <si>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</si>
  <si>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</si>
  <si>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</si>
  <si>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</si>
  <si>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</si>
  <si>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</si>
  <si>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</si>
  <si>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</si>
  <si>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</si>
  <si>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</si>
  <si>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</si>
  <si>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</si>
  <si>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</si>
  <si>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</si>
  <si>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</si>
  <si>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</si>
  <si>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</si>
  <si>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</si>
  <si>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</si>
  <si>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</si>
  <si>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</si>
  <si>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</si>
  <si>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</si>
  <si>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</si>
  <si>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</si>
  <si>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</si>
  <si>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</si>
  <si>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</si>
  <si>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</si>
  <si>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</si>
  <si>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</si>
  <si>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</si>
  <si>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</si>
  <si>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</si>
  <si>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</si>
  <si>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</si>
  <si>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</si>
  <si>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</si>
  <si>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</si>
  <si>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</si>
  <si>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</si>
  <si>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</si>
  <si>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</si>
  <si>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</si>
  <si>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</si>
  <si>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</si>
  <si>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</si>
  <si>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</si>
  <si>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</si>
  <si>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</si>
  <si>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</si>
  <si>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</si>
  <si>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</si>
  <si>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</si>
  <si>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</si>
  <si>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</si>
  <si>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</si>
  <si>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</si>
  <si>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</si>
  <si>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</si>
  <si>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</si>
  <si>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</si>
  <si>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</si>
  <si>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</si>
  <si>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</si>
  <si>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</si>
  <si>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</si>
  <si>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</si>
  <si>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</si>
  <si>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</si>
  <si>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</si>
  <si>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</si>
  <si>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</si>
  <si>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</si>
  <si>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</si>
  <si>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</si>
  <si>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</si>
  <si>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</si>
  <si>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</si>
  <si>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</si>
  <si>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</si>
  <si>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</si>
  <si>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</si>
  <si>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</si>
  <si>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</si>
  <si>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</si>
  <si>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</si>
  <si>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</si>
  <si>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</si>
  <si>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</si>
  <si>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</si>
  <si>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</si>
  <si>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</si>
  <si>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</si>
  <si>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</si>
  <si>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</si>
  <si>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</si>
  <si>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</si>
  <si>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</si>
  <si>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</si>
  <si>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</si>
  <si>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</si>
  <si>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</si>
  <si>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</si>
  <si>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</si>
  <si>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</si>
  <si>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</si>
  <si>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</si>
  <si>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</si>
  <si>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</si>
  <si>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</si>
  <si>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</si>
  <si>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</si>
  <si>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</si>
  <si>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</si>
  <si>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</si>
  <si>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</si>
  <si>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</si>
  <si>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</si>
  <si>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</si>
  <si>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</si>
  <si>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</si>
  <si>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</si>
  <si>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</si>
  <si>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</si>
  <si>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</si>
  <si>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</si>
  <si>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</si>
  <si>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</si>
  <si>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</si>
  <si>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</si>
  <si>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</si>
  <si>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</si>
  <si>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</si>
  <si>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</si>
  <si>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</si>
  <si>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</si>
  <si>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</si>
  <si>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</si>
  <si>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</si>
  <si>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</si>
  <si>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</si>
  <si>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</si>
  <si>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</si>
  <si>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</si>
  <si>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</si>
  <si>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</si>
  <si>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</si>
  <si>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</si>
  <si>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</si>
  <si>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</si>
  <si>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</si>
  <si>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</si>
  <si>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</si>
  <si>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</si>
  <si>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</si>
  <si>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</si>
  <si>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</si>
  <si>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</si>
  <si>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</si>
  <si>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</si>
  <si>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</si>
  <si>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</si>
  <si>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</si>
  <si>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</si>
  <si>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</si>
  <si>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</si>
  <si>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</si>
  <si>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</si>
  <si>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</si>
  <si>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</si>
  <si>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</si>
  <si>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</si>
  <si>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</si>
  <si>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</si>
  <si>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</si>
  <si>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</si>
  <si>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</si>
  <si>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</si>
  <si>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</si>
  <si>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</si>
  <si>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</si>
  <si>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</si>
  <si>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</si>
  <si>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</si>
  <si>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</si>
  <si>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</si>
  <si>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</si>
  <si>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</si>
  <si>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</si>
  <si>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</si>
  <si>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</si>
  <si>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</si>
  <si>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</si>
  <si>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</si>
  <si>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</si>
  <si>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</si>
  <si>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</si>
  <si>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</si>
  <si>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</si>
  <si>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</si>
  <si>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</si>
  <si>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</si>
  <si>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</si>
  <si>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</si>
  <si>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</si>
  <si>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</si>
  <si>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</si>
  <si>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</si>
  <si>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</si>
  <si>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</si>
  <si>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</si>
  <si>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</si>
  <si>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</si>
  <si>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</si>
  <si>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</si>
  <si>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</si>
  <si>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</si>
  <si>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</si>
  <si>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</si>
  <si>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</si>
  <si>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</si>
  <si>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</si>
  <si>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</si>
  <si>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</si>
  <si>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</si>
  <si>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</si>
  <si>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</si>
  <si>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</si>
  <si>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</si>
  <si>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</si>
  <si>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</si>
  <si>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</si>
  <si>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</si>
  <si>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</si>
  <si>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</si>
  <si>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</si>
  <si>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</si>
  <si>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</si>
  <si>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</si>
  <si>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</si>
  <si>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</si>
  <si>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</si>
  <si>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</si>
  <si>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</si>
  <si>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</si>
  <si>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</si>
  <si>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</si>
  <si>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</si>
  <si>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</si>
  <si>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</si>
  <si>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</si>
  <si>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</si>
  <si>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</si>
  <si>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</si>
  <si>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</si>
  <si>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</si>
  <si>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</si>
  <si>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</si>
  <si>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</si>
  <si>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</si>
  <si>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</si>
  <si>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</si>
  <si>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</si>
  <si>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</si>
  <si>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</si>
  <si>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</si>
  <si>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</si>
  <si>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</si>
  <si>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</si>
  <si>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</si>
  <si>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</si>
  <si>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</si>
  <si>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</si>
  <si>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</si>
  <si>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</si>
  <si>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</si>
  <si>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</si>
  <si>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</si>
  <si>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</si>
  <si>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</si>
  <si>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</si>
  <si>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</si>
  <si>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</si>
  <si>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</si>
  <si>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</si>
  <si>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</si>
  <si>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</si>
  <si>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</si>
  <si>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</si>
  <si>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</si>
  <si>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</si>
  <si>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</si>
  <si>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</si>
  <si>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</si>
  <si>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</si>
  <si>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</si>
  <si>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</si>
  <si>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</si>
  <si>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</si>
  <si>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</si>
  <si>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</si>
  <si>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</si>
  <si>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</si>
  <si>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</si>
  <si>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</si>
  <si>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</si>
  <si>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</si>
  <si>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</si>
  <si>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</si>
  <si>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</si>
  <si>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</si>
  <si>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</si>
  <si>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</si>
  <si>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</si>
  <si>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</si>
  <si>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</si>
  <si>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</si>
  <si>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</si>
  <si>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</si>
  <si>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</si>
  <si>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</si>
  <si>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</si>
  <si>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</si>
  <si>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</si>
  <si>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</si>
  <si>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</si>
  <si>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</si>
  <si>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</si>
  <si>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</si>
  <si>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</si>
  <si>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</si>
  <si>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</si>
  <si>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</si>
  <si>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</si>
  <si>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</si>
  <si>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</si>
  <si>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</si>
  <si>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</si>
  <si>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</si>
  <si>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</si>
  <si>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</si>
  <si>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</si>
  <si>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</si>
  <si>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</si>
  <si>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</si>
  <si>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</si>
  <si>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</si>
  <si>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</si>
  <si>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</si>
  <si>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</si>
  <si>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</si>
  <si>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</si>
  <si>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</si>
  <si>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</si>
  <si>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</si>
  <si>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</si>
  <si>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</si>
  <si>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</si>
  <si>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</si>
  <si>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</si>
  <si>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</si>
  <si>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</si>
  <si>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</si>
  <si>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</si>
  <si>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</si>
  <si>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</si>
  <si>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</si>
  <si>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</si>
  <si>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</si>
  <si>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</si>
  <si>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</si>
  <si>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</si>
  <si>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</si>
  <si>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</si>
  <si>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</si>
  <si>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</si>
  <si>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</si>
  <si>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</si>
  <si>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</si>
  <si>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</si>
  <si>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</si>
  <si>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</si>
  <si>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</si>
  <si>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</si>
  <si>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</si>
  <si>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</si>
  <si>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</si>
  <si>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</si>
  <si>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</si>
  <si>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</si>
  <si>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</si>
  <si>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</si>
  <si>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</si>
  <si>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</si>
  <si>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</si>
  <si>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</si>
  <si>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</si>
  <si>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</si>
  <si>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</si>
  <si>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</si>
  <si>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</si>
  <si>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</si>
  <si>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</si>
  <si>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</si>
  <si>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</si>
  <si>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</si>
  <si>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</si>
  <si>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</si>
  <si>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</si>
  <si>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</si>
  <si>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</si>
  <si>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</si>
  <si>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</si>
  <si>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</si>
  <si>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</si>
  <si>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</si>
  <si>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</si>
  <si>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</si>
  <si>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</si>
  <si>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</si>
  <si>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</si>
  <si>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</si>
  <si>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</si>
  <si>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</si>
  <si>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</si>
  <si>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</si>
  <si>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</si>
  <si>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</si>
  <si>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</si>
  <si>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</si>
  <si>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</si>
  <si>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</si>
  <si>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</si>
  <si>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</si>
  <si>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</si>
  <si>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</si>
  <si>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</si>
  <si>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</si>
  <si>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</si>
  <si>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</si>
  <si>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</si>
  <si>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</si>
  <si>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</si>
  <si>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</si>
  <si>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</si>
  <si>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</si>
  <si>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</si>
  <si>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</si>
  <si>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</si>
  <si>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</si>
  <si>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</si>
  <si>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</si>
  <si>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</si>
  <si>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</si>
  <si>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</si>
  <si>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</si>
  <si>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</si>
  <si>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</si>
  <si>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</si>
  <si>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</si>
  <si>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</si>
  <si>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</si>
  <si>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</si>
  <si>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</si>
  <si>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</si>
  <si>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</si>
  <si>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</si>
  <si>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</si>
  <si>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</si>
  <si>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</si>
  <si>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</si>
  <si>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</si>
  <si>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</si>
  <si>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</si>
  <si>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</si>
  <si>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</si>
  <si>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</si>
  <si>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</si>
  <si>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</si>
  <si>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</si>
  <si>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</si>
  <si>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</si>
  <si>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</si>
  <si>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</si>
  <si>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</si>
  <si>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</si>
  <si>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</si>
  <si>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</si>
  <si>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</si>
  <si>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</si>
  <si>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</si>
  <si>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</si>
  <si>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</si>
  <si>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</si>
  <si>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</si>
  <si>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</si>
  <si>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</si>
  <si>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</si>
  <si>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</si>
  <si>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</si>
  <si>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</si>
  <si>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</si>
  <si>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</si>
  <si>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</si>
  <si>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</si>
  <si>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</si>
  <si>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</si>
  <si>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</si>
  <si>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</si>
  <si>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</si>
  <si>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</si>
  <si>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</si>
  <si>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</si>
  <si>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</si>
  <si>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</si>
  <si>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</si>
  <si>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</si>
  <si>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</si>
  <si>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</si>
  <si>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</si>
  <si>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</si>
  <si>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</si>
  <si>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</si>
  <si>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</si>
  <si>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</si>
  <si>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</si>
  <si>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</si>
  <si>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</si>
  <si>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</si>
  <si>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</si>
  <si>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</si>
  <si>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</si>
  <si>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</si>
  <si>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</si>
  <si>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</si>
  <si>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</si>
  <si>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</si>
  <si>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</si>
  <si>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</si>
  <si>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</si>
  <si>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</si>
  <si>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</si>
  <si>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</si>
  <si>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</si>
  <si>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</si>
  <si>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</si>
  <si>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</si>
  <si>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</si>
  <si>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</si>
  <si>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</si>
  <si>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</si>
  <si>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</si>
  <si>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</si>
  <si>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</si>
  <si>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</si>
  <si>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</si>
  <si>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</si>
  <si>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</si>
  <si>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</si>
  <si>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</si>
  <si>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</si>
  <si>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</si>
  <si>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</si>
  <si>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</si>
  <si>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</si>
  <si>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</si>
  <si>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</si>
  <si>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</si>
  <si>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</si>
  <si>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</si>
  <si>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</si>
  <si>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</si>
  <si>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</si>
  <si>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</si>
  <si>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</si>
  <si>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</si>
  <si>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</si>
  <si>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</si>
  <si>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</si>
  <si>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</si>
  <si>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</si>
  <si>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</si>
  <si>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</si>
  <si>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</si>
  <si>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</si>
  <si>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</si>
  <si>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</si>
  <si>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</si>
  <si>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</si>
  <si>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</si>
  <si>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</si>
  <si>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</si>
  <si>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</si>
  <si>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</si>
  <si>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</si>
  <si>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</si>
  <si>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</si>
  <si>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</si>
  <si>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</si>
  <si>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</si>
  <si>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</si>
  <si>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</si>
  <si>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</si>
  <si>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</si>
  <si>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</si>
  <si>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</si>
  <si>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</si>
  <si>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</si>
  <si>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</si>
  <si>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</si>
  <si>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</si>
  <si>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</si>
  <si>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</si>
  <si>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</si>
  <si>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</si>
  <si>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</si>
  <si>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</si>
  <si>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</si>
  <si>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</si>
  <si>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</si>
  <si>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</si>
  <si>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</si>
  <si>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</si>
  <si>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</si>
  <si>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</si>
  <si>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</si>
  <si>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</si>
  <si>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</si>
  <si>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</si>
  <si>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</si>
  <si>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</si>
  <si>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</si>
  <si>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</si>
  <si>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</si>
  <si>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</si>
  <si>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</si>
  <si>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</si>
  <si>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</si>
  <si>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</si>
  <si>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</si>
  <si>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</si>
  <si>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</si>
  <si>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</si>
  <si>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</si>
  <si>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</si>
  <si>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</si>
  <si>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</si>
  <si>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</si>
  <si>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</si>
  <si>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</si>
  <si>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</si>
  <si>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</si>
  <si>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</si>
  <si>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</si>
  <si>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</si>
  <si>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</si>
  <si>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</si>
  <si>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</si>
  <si>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</si>
  <si>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</si>
  <si>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</si>
  <si>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</si>
  <si>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</si>
  <si>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</si>
  <si>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</si>
  <si>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</si>
  <si>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</si>
  <si>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</si>
  <si>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</si>
  <si>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</si>
  <si>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</si>
  <si>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</si>
  <si>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</si>
  <si>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</si>
  <si>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</si>
  <si>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</si>
  <si>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</si>
  <si>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</si>
  <si>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</si>
  <si>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</si>
  <si>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</si>
  <si>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</si>
  <si>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</si>
  <si>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</si>
  <si>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</si>
  <si>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</si>
  <si>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</si>
  <si>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</si>
  <si>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</si>
  <si>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</si>
  <si>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</si>
  <si>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</si>
  <si>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</si>
  <si>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</si>
  <si>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</si>
  <si>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</si>
  <si>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</si>
  <si>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</si>
  <si>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</si>
  <si>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</si>
  <si>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</si>
  <si>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</si>
  <si>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</si>
  <si>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</si>
  <si>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</si>
  <si>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</si>
  <si>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</si>
  <si>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</si>
  <si>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</si>
  <si>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</si>
  <si>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</si>
  <si>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</si>
  <si>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</si>
  <si>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</si>
  <si>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</si>
  <si>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</si>
  <si>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</si>
  <si>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</si>
  <si>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</si>
  <si>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</si>
  <si>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</si>
  <si>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</si>
  <si>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</si>
  <si>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</si>
  <si>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</si>
  <si>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</si>
  <si>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</si>
  <si>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</si>
  <si>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</si>
  <si>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</si>
  <si>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</si>
  <si>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</si>
  <si>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</si>
  <si>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</si>
  <si>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</si>
  <si>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</si>
  <si>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</si>
  <si>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</si>
  <si>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</si>
  <si>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</si>
  <si>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</si>
  <si>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</si>
  <si>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</si>
  <si>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</si>
  <si>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</si>
  <si>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</si>
  <si>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</si>
  <si>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</si>
  <si>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</si>
  <si>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</si>
  <si>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</si>
  <si>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</si>
  <si>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</si>
  <si>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</si>
  <si>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</si>
  <si>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</si>
  <si>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</si>
  <si>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</si>
  <si>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</si>
  <si>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</si>
  <si>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</si>
  <si>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</si>
  <si>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</si>
  <si>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</si>
  <si>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</si>
  <si>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</si>
  <si>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</si>
  <si>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</si>
  <si>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</si>
  <si>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</si>
  <si>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</si>
  <si>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</si>
  <si>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</si>
  <si>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</si>
  <si>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</si>
  <si>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</si>
  <si>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</si>
  <si>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</si>
  <si>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</si>
  <si>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</si>
  <si>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</si>
  <si>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</si>
  <si>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</si>
  <si>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</si>
  <si>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</si>
  <si>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</si>
  <si>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</si>
  <si>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</si>
  <si>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</si>
  <si>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</si>
  <si>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</si>
  <si>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</si>
  <si>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</si>
  <si>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</si>
  <si>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</si>
  <si>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</si>
  <si>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</si>
  <si>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</si>
  <si>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</si>
  <si>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</si>
  <si>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</si>
  <si>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</si>
  <si>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</si>
  <si>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</si>
  <si>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</si>
  <si>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</si>
  <si>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</si>
  <si>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</si>
  <si>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</si>
  <si>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</si>
  <si>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</si>
  <si>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</si>
  <si>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</si>
  <si>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</si>
  <si>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</si>
  <si>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</si>
  <si>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</si>
  <si>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</si>
  <si>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</si>
  <si>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</si>
  <si>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</si>
  <si>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</si>
  <si>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</si>
  <si>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</si>
  <si>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</si>
  <si>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</si>
  <si>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</si>
  <si>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</si>
  <si>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</si>
  <si>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</si>
  <si>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</si>
  <si>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</si>
  <si>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</si>
  <si>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</si>
  <si>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</si>
  <si>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</si>
  <si>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</si>
  <si>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</si>
  <si>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</si>
  <si>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</si>
  <si>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</si>
  <si>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</si>
  <si>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</si>
  <si>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</si>
  <si>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</si>
  <si>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</si>
  <si>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</si>
  <si>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</si>
  <si>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</si>
  <si>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</si>
  <si>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</si>
  <si>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</si>
  <si>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</si>
  <si>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</si>
  <si>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</si>
  <si>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</si>
  <si>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</si>
  <si>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</si>
  <si>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</si>
  <si>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</si>
  <si>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</si>
  <si>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</si>
  <si>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</si>
  <si>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</si>
  <si>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</si>
  <si>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</si>
  <si>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</si>
  <si>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</si>
  <si>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</si>
  <si>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</si>
  <si>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</si>
  <si>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</si>
  <si>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</si>
  <si>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</si>
  <si>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</si>
  <si>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</si>
  <si>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</si>
  <si>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</si>
  <si>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</si>
  <si>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</si>
  <si>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</si>
  <si>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</si>
  <si>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</si>
  <si>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</si>
  <si>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</si>
  <si>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</si>
  <si>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</si>
  <si>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</si>
  <si>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</si>
  <si>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</si>
  <si>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</si>
  <si>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</si>
  <si>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</si>
  <si>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</si>
  <si>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</si>
  <si>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</si>
  <si>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</si>
  <si>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</si>
  <si>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</si>
  <si>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</si>
  <si>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</si>
  <si>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</si>
  <si>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</si>
  <si>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</si>
  <si>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</si>
  <si>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</si>
  <si>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</si>
  <si>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</si>
  <si>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</si>
  <si>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</si>
  <si>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</si>
  <si>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</si>
  <si>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</si>
  <si>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</si>
  <si>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</si>
  <si>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</si>
  <si>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</si>
  <si>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</si>
  <si>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</si>
  <si>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</si>
  <si>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</si>
  <si>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</si>
  <si>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</si>
  <si>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</si>
  <si>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</si>
  <si>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</si>
  <si>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</si>
  <si>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</si>
  <si>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</si>
  <si>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</si>
  <si>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</si>
  <si>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</si>
  <si>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</si>
  <si>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</si>
  <si>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</si>
  <si>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</si>
  <si>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</si>
  <si>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</si>
  <si>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</si>
  <si>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</si>
  <si>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</si>
  <si>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</si>
  <si>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</si>
  <si>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</si>
  <si>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</si>
  <si>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</si>
  <si>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</si>
  <si>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</si>
  <si>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</si>
  <si>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</si>
  <si>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</si>
  <si>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</si>
  <si>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</si>
  <si>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</si>
  <si>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</si>
  <si>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</si>
  <si>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</si>
  <si>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</si>
  <si>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</si>
  <si>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</si>
  <si>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</si>
  <si>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</si>
  <si>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</si>
  <si>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</si>
  <si>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</si>
  <si>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</si>
  <si>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</si>
  <si>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</si>
  <si>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</si>
  <si>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</si>
  <si>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</si>
  <si>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</si>
  <si>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</si>
  <si>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</si>
  <si>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</si>
  <si>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</si>
  <si>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</si>
  <si>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</si>
  <si>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</si>
  <si>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</si>
  <si>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</si>
  <si>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</si>
  <si>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</si>
  <si>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</si>
  <si>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</si>
  <si>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</si>
  <si>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</si>
  <si>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</si>
  <si>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</si>
  <si>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</si>
  <si>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</si>
  <si>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</si>
  <si>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</si>
  <si>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</si>
  <si>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</si>
  <si>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</si>
  <si>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</si>
  <si>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</si>
  <si>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</si>
  <si>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</si>
  <si>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</si>
  <si>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</si>
  <si>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</si>
  <si>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</si>
  <si>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</si>
  <si>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</si>
  <si>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</si>
  <si>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</si>
  <si>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</si>
  <si>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</si>
  <si>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</si>
  <si>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</si>
  <si>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</si>
  <si>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</si>
  <si>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</si>
  <si>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</si>
  <si>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</si>
  <si>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</si>
  <si>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</si>
  <si>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</si>
  <si>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</si>
  <si>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</si>
  <si>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</si>
  <si>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</si>
  <si>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</si>
  <si>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</si>
  <si>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</si>
  <si>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</si>
  <si>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</si>
  <si>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</si>
  <si>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</si>
  <si>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</si>
  <si>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</si>
  <si>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</si>
  <si>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</si>
  <si>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</si>
  <si>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</si>
  <si>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</si>
  <si>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</si>
  <si>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</si>
  <si>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</si>
  <si>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</si>
  <si>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</si>
  <si>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</si>
  <si>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</si>
  <si>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</si>
  <si>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</si>
  <si>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</si>
  <si>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</si>
  <si>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</si>
  <si>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</si>
  <si>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</si>
  <si>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</si>
  <si>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</si>
  <si>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</si>
  <si>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</si>
  <si>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</si>
  <si>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</si>
  <si>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</si>
  <si>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</si>
  <si>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</si>
  <si>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</si>
  <si>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</si>
  <si>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</si>
  <si>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</si>
  <si>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</si>
  <si>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</si>
  <si>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</si>
  <si>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</si>
  <si>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</si>
  <si>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</si>
  <si>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</si>
  <si>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</si>
  <si>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</si>
  <si>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</si>
  <si>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</si>
  <si>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</si>
  <si>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</si>
  <si>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</si>
  <si>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</si>
  <si>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</si>
  <si>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</si>
  <si>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</si>
  <si>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</si>
  <si>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</si>
  <si>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</si>
  <si>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</si>
  <si>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</si>
  <si>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</si>
  <si>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</si>
  <si>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</si>
  <si>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</si>
  <si>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</si>
  <si>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</si>
  <si>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</si>
  <si>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</si>
  <si>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</si>
  <si>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</si>
  <si>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</si>
  <si>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</si>
  <si>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</si>
  <si>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</si>
  <si>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</si>
  <si>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</si>
  <si>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</si>
  <si>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</si>
  <si>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</si>
  <si>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</si>
  <si>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</si>
  <si>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</si>
  <si>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</si>
  <si>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</si>
  <si>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</si>
  <si>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</si>
  <si>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</si>
  <si>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</si>
  <si>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</si>
  <si>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</si>
  <si>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</si>
  <si>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</si>
  <si>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</si>
  <si>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</si>
  <si>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</si>
  <si>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</si>
  <si>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</si>
  <si>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</si>
  <si>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</si>
  <si>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</si>
  <si>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</si>
  <si>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</si>
  <si>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</si>
  <si>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</si>
  <si>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</si>
  <si>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</si>
  <si>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</si>
  <si>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</si>
  <si>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</si>
  <si>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</si>
  <si>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</si>
  <si>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</si>
  <si>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</si>
  <si>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</si>
  <si>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</si>
  <si>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</si>
  <si>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</si>
  <si>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</si>
  <si>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</si>
  <si>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</si>
  <si>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</si>
  <si>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</si>
  <si>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</si>
  <si>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</si>
  <si>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</si>
  <si>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</si>
  <si>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</si>
  <si>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</si>
  <si>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</si>
  <si>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</si>
  <si>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</si>
  <si>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</si>
  <si>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</si>
  <si>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</si>
  <si>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</si>
  <si>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</si>
  <si>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</si>
  <si>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</si>
  <si>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</si>
  <si>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</si>
  <si>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</si>
  <si>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</si>
  <si>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</si>
  <si>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</si>
  <si>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</si>
  <si>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</si>
  <si>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</si>
  <si>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</si>
  <si>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</si>
  <si>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</si>
  <si>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</si>
  <si>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</si>
  <si>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</si>
  <si>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</si>
  <si>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</si>
  <si>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</si>
  <si>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</si>
  <si>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</si>
  <si>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</si>
  <si>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</si>
  <si>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</si>
  <si>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</si>
  <si>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</si>
  <si>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</si>
  <si>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</si>
  <si>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</si>
  <si>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</si>
  <si>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</si>
  <si>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</si>
  <si>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</si>
  <si>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</si>
  <si>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</si>
  <si>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</si>
  <si>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</si>
  <si>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</si>
  <si>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</si>
  <si>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</si>
  <si>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</si>
  <si>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</si>
  <si>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</si>
  <si>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</si>
  <si>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</si>
  <si>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</si>
  <si>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</si>
  <si>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</si>
  <si>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</si>
  <si>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</si>
  <si>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</si>
  <si>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</si>
  <si>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</si>
  <si>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</si>
  <si>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</si>
  <si>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</si>
  <si>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</si>
  <si>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</si>
  <si>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</si>
  <si>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</si>
  <si>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</si>
  <si>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</si>
  <si>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</si>
  <si>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</si>
  <si>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</si>
  <si>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</si>
  <si>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</si>
  <si>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</si>
  <si>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</si>
  <si>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</si>
  <si>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</si>
  <si>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</si>
  <si>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</si>
  <si>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</si>
  <si>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</si>
  <si>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</si>
  <si>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</si>
  <si>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</si>
  <si>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</si>
  <si>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</si>
  <si>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</si>
  <si>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</si>
  <si>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</si>
  <si>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</si>
  <si>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</si>
  <si>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</si>
  <si>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</si>
  <si>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</si>
  <si>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</si>
  <si>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</si>
  <si>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</si>
  <si>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</si>
  <si>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</si>
  <si>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</si>
  <si>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</si>
  <si>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</si>
  <si>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</si>
  <si>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</si>
  <si>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</si>
  <si>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</si>
  <si>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</si>
  <si>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</si>
  <si>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</si>
  <si>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</si>
  <si>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</si>
  <si>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</si>
  <si>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</si>
  <si>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</si>
  <si>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</si>
  <si>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</si>
  <si>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</si>
  <si>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</si>
  <si>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</si>
  <si>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</si>
  <si>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</si>
  <si>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</si>
  <si>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</si>
  <si>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</si>
  <si>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</si>
  <si>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</si>
  <si>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</si>
  <si>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</si>
  <si>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</si>
  <si>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</si>
  <si>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</si>
  <si>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</si>
  <si>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</si>
  <si>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</si>
  <si>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</si>
  <si>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</si>
  <si>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</si>
  <si>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</si>
  <si>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</si>
  <si>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</si>
  <si>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</si>
  <si>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</si>
  <si>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</si>
  <si>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</si>
  <si>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</si>
  <si>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</si>
  <si>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</si>
  <si>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</si>
  <si>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</si>
  <si>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</si>
  <si>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</si>
  <si>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</si>
  <si>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</si>
  <si>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</si>
  <si>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</si>
  <si>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</si>
  <si>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</si>
  <si>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</si>
  <si>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</si>
  <si>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</si>
  <si>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</si>
  <si>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</si>
  <si>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</si>
  <si>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</si>
  <si>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</si>
  <si>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</si>
  <si>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</si>
  <si>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</si>
  <si>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</si>
  <si>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</si>
  <si>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</si>
  <si>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</si>
  <si>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</si>
  <si>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</si>
  <si>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</si>
  <si>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</si>
  <si>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</si>
  <si>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</si>
  <si>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</si>
  <si>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</si>
  <si>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</si>
  <si>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</si>
  <si>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</si>
  <si>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</si>
  <si>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</si>
  <si>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</si>
  <si>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</si>
  <si>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</si>
  <si>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</si>
  <si>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</si>
  <si>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</si>
  <si>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</si>
  <si>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</si>
  <si>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</si>
  <si>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</si>
  <si>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</si>
  <si>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</si>
  <si>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</si>
  <si>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</si>
  <si>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</si>
  <si>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</si>
  <si>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</si>
  <si>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</si>
  <si>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</si>
  <si>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</si>
  <si>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</si>
  <si>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</si>
  <si>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</si>
  <si>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</si>
  <si>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</si>
  <si>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</si>
  <si>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</si>
  <si>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</si>
  <si>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</si>
  <si>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</si>
  <si>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</si>
  <si>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</si>
  <si>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</si>
  <si>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</si>
  <si>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</si>
  <si>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</si>
  <si>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</si>
  <si>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</si>
  <si>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</si>
  <si>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</si>
  <si>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</si>
  <si>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</si>
  <si>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</si>
  <si>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</si>
  <si>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</si>
  <si>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</si>
  <si>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</si>
  <si>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</si>
  <si>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</si>
  <si>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</si>
  <si>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</si>
  <si>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</si>
  <si>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</si>
  <si>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</si>
  <si>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</si>
  <si>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</si>
  <si>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</si>
  <si>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</si>
  <si>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</si>
  <si>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</si>
  <si>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</si>
  <si>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</si>
  <si>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</si>
  <si>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</si>
  <si>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</si>
  <si>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</si>
  <si>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</si>
  <si>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</si>
  <si>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</si>
  <si>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</si>
  <si>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</si>
  <si>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</si>
  <si>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</si>
  <si>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</si>
  <si>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</si>
  <si>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</si>
  <si>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</si>
  <si>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</si>
  <si>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</si>
  <si>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</si>
  <si>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</si>
  <si>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</si>
  <si>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</si>
  <si>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</si>
  <si>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</si>
  <si>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</si>
  <si>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</si>
  <si>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</si>
  <si>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</si>
  <si>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</si>
  <si>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</si>
  <si>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</si>
  <si>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</si>
  <si>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</si>
  <si>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</si>
  <si>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</si>
  <si>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</si>
  <si>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</si>
  <si>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</si>
  <si>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</si>
  <si>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</si>
  <si>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</si>
  <si>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</si>
  <si>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</si>
  <si>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</si>
  <si>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</si>
  <si>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</si>
  <si>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</si>
  <si>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</si>
  <si>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</si>
  <si>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</si>
  <si>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</si>
  <si>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</si>
  <si>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</si>
  <si>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</si>
  <si>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</si>
  <si>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</si>
  <si>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</si>
  <si>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</si>
  <si>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</si>
  <si>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</si>
  <si>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</si>
  <si>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</si>
  <si>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</si>
  <si>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</si>
  <si>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</si>
  <si>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</si>
  <si>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</si>
  <si>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</si>
  <si>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</si>
  <si>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</si>
  <si>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</si>
  <si>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</si>
  <si>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</si>
  <si>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</si>
  <si>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</si>
  <si>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</si>
  <si>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</si>
  <si>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</si>
  <si>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</si>
  <si>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</si>
  <si>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</si>
  <si>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</si>
  <si>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</si>
  <si>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</si>
  <si>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</si>
  <si>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</si>
  <si>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</si>
  <si>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</si>
  <si>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</si>
  <si>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</si>
  <si>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</si>
  <si>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</si>
  <si>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</si>
  <si>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</si>
  <si>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</si>
  <si>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</si>
  <si>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</si>
  <si>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</si>
  <si>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</si>
  <si>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</si>
  <si>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</si>
  <si>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</si>
  <si>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</si>
  <si>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</si>
  <si>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</si>
  <si>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</si>
  <si>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</si>
  <si>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</si>
  <si>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</si>
  <si>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</si>
  <si>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</si>
  <si>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</si>
  <si>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</si>
  <si>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</si>
  <si>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</si>
  <si>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</si>
  <si>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</si>
  <si>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</si>
  <si>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</si>
  <si>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</si>
  <si>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</si>
  <si>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</si>
  <si>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</si>
  <si>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</si>
  <si>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</si>
  <si>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</si>
  <si>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</si>
  <si>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</si>
  <si>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</si>
  <si>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</si>
  <si>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</si>
  <si>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</si>
  <si>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</si>
  <si>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</si>
  <si>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</si>
  <si>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</si>
  <si>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</si>
  <si>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</si>
  <si>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</si>
  <si>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</si>
  <si>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</si>
  <si>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</si>
  <si>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</si>
  <si>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</si>
  <si>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</si>
  <si>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</si>
  <si>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</si>
  <si>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</si>
  <si>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</si>
  <si>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</si>
  <si>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</si>
  <si>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</si>
  <si>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</si>
  <si>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</si>
  <si>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</si>
  <si>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</si>
  <si>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</si>
  <si>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</si>
  <si>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</si>
  <si>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</si>
  <si>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</si>
  <si>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</si>
  <si>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</si>
  <si>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</si>
  <si>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</si>
  <si>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</si>
  <si>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</si>
  <si>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</si>
  <si>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</si>
  <si>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</si>
  <si>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</si>
  <si>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</si>
  <si>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</si>
  <si>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</si>
  <si>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</si>
  <si>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</si>
  <si>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</si>
  <si>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</si>
  <si>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</si>
  <si>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</si>
  <si>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</si>
  <si>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</si>
  <si>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</si>
  <si>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</si>
  <si>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</si>
  <si>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</si>
  <si>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</si>
  <si>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</si>
  <si>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</si>
  <si>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</si>
  <si>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</si>
  <si>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</si>
  <si>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</si>
  <si>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</si>
  <si>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</si>
  <si>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</si>
  <si>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</si>
  <si>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</si>
  <si>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</si>
  <si>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</si>
  <si>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</si>
  <si>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</si>
  <si>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</si>
  <si>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</si>
  <si>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</si>
  <si>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</si>
  <si>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</si>
  <si>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</si>
  <si>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</si>
  <si>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</si>
  <si>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</si>
  <si>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</si>
  <si>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</si>
  <si>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</si>
  <si>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</si>
  <si>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</si>
  <si>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</si>
  <si>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</si>
  <si>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</si>
  <si>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</si>
  <si>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</si>
  <si>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</si>
  <si>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</si>
  <si>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</si>
  <si>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</si>
  <si>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</si>
  <si>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</si>
  <si>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</si>
  <si>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</si>
  <si>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</si>
  <si>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</si>
  <si>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</si>
  <si>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</si>
  <si>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</si>
  <si>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</si>
  <si>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</si>
  <si>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</si>
  <si>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</si>
  <si>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</si>
  <si>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</si>
  <si>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</si>
  <si>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</si>
  <si>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</si>
  <si>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</si>
  <si>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</si>
  <si>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</si>
  <si>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</si>
  <si>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</si>
  <si>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</si>
  <si>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</si>
  <si>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</si>
  <si>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</si>
  <si>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</si>
  <si>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</si>
  <si>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</si>
  <si>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</si>
  <si>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</si>
  <si>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</si>
  <si>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</si>
  <si>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</si>
  <si>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</si>
  <si>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</si>
  <si>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</si>
  <si>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</si>
  <si>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</si>
  <si>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</si>
  <si>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</si>
  <si>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</si>
  <si>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</si>
  <si>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</si>
  <si>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</si>
  <si>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</si>
  <si>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</si>
  <si>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</si>
  <si>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</si>
  <si>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</si>
  <si>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</si>
  <si>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</si>
  <si>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</si>
  <si>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</si>
  <si>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</si>
  <si>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</si>
  <si>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</si>
  <si>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</si>
  <si>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</si>
  <si>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</si>
  <si>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</si>
  <si>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</si>
  <si>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</si>
  <si>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</si>
  <si>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</si>
  <si>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</si>
  <si>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</si>
  <si>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</si>
  <si>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</si>
  <si>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</si>
  <si>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</si>
  <si>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</si>
  <si>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</si>
  <si>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</si>
  <si>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</si>
  <si>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</si>
  <si>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</si>
  <si>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</si>
  <si>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</si>
  <si>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</si>
  <si>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</si>
  <si>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</si>
  <si>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</si>
  <si>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</si>
  <si>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</si>
  <si>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</si>
  <si>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</si>
  <si>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</si>
  <si>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</si>
  <si>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</si>
  <si>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</si>
  <si>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</si>
  <si>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</si>
  <si>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</si>
  <si>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</si>
  <si>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</si>
  <si>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</si>
  <si>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</si>
  <si>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</si>
  <si>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</si>
  <si>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</si>
  <si>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</si>
  <si>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</si>
  <si>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</si>
  <si>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</si>
  <si>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</si>
  <si>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</si>
  <si>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</si>
  <si>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</si>
  <si>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</si>
  <si>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</si>
  <si>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</si>
  <si>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</si>
  <si>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</si>
  <si>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</si>
  <si>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</si>
  <si>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</si>
  <si>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</si>
  <si>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</si>
  <si>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</si>
  <si>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</si>
  <si>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</si>
  <si>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</si>
  <si>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</si>
  <si>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</si>
  <si>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</si>
  <si>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</si>
  <si>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</si>
  <si>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</si>
  <si>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</si>
  <si>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</si>
  <si>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</si>
  <si>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</si>
  <si>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</si>
  <si>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</si>
  <si>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</si>
  <si>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</si>
  <si>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</si>
  <si>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</si>
  <si>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</si>
  <si>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</si>
  <si>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</si>
  <si>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</si>
  <si>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</si>
  <si>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</si>
  <si>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</si>
  <si>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</si>
  <si>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</si>
  <si>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</si>
  <si>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</si>
  <si>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</si>
  <si>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</si>
  <si>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</si>
  <si>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</si>
  <si>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</si>
  <si>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</si>
  <si>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</si>
  <si>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</si>
  <si>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</si>
  <si>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</si>
  <si>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</si>
  <si>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</si>
  <si>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</si>
  <si>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</si>
  <si>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</si>
  <si>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</si>
  <si>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</si>
  <si>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</si>
  <si>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</si>
  <si>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</si>
  <si>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</si>
  <si>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</si>
  <si>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</si>
  <si>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</si>
  <si>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</si>
  <si>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</si>
  <si>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</si>
  <si>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</si>
  <si>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</si>
  <si>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</si>
  <si>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</si>
  <si>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</si>
  <si>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</si>
  <si>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</si>
  <si>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</si>
  <si>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</si>
  <si>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</si>
  <si>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</si>
  <si>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</si>
  <si>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</si>
  <si>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</si>
  <si>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</si>
  <si>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</si>
  <si>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</si>
  <si>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</si>
  <si>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</si>
  <si>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</si>
  <si>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</si>
  <si>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</si>
  <si>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</si>
  <si>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</si>
  <si>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</si>
  <si>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</si>
  <si>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</si>
  <si>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</si>
  <si>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</si>
  <si>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</si>
  <si>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</si>
  <si>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</si>
  <si>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</si>
  <si>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</si>
  <si>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</si>
  <si>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</si>
  <si>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</si>
  <si>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</si>
  <si>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</si>
  <si>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</si>
  <si>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</si>
  <si>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</si>
  <si>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</si>
  <si>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</si>
  <si>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</si>
  <si>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</si>
  <si>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</si>
  <si>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</si>
  <si>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</si>
  <si>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</si>
  <si>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</si>
  <si>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</si>
  <si>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</si>
  <si>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</si>
  <si>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</si>
  <si>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</si>
  <si>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</si>
  <si>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</si>
  <si>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</si>
  <si>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</si>
  <si>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</si>
  <si>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</si>
  <si>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</si>
  <si>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</si>
  <si>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</si>
  <si>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</si>
  <si>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</si>
  <si>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</si>
  <si>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</si>
  <si>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</si>
  <si>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</si>
  <si>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</si>
  <si>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</si>
  <si>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</si>
  <si>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</si>
  <si>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</si>
  <si>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</si>
  <si>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</si>
  <si>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</si>
  <si>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</si>
  <si>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</si>
  <si>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</si>
  <si>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</si>
  <si>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</si>
  <si>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</si>
  <si>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</si>
  <si>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</si>
  <si>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</si>
  <si>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</si>
  <si>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</si>
  <si>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</si>
  <si>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</si>
  <si>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</si>
  <si>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</si>
  <si>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</si>
  <si>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</si>
  <si>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</si>
  <si>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</si>
  <si>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</si>
  <si>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</si>
  <si>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</si>
  <si>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</si>
  <si>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</si>
  <si>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</si>
  <si>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</si>
  <si>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</si>
  <si>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</si>
  <si>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</si>
  <si>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</si>
  <si>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</si>
  <si>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</si>
  <si>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</si>
  <si>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</si>
  <si>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</si>
  <si>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</si>
  <si>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</si>
  <si>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</si>
  <si>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</si>
  <si>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</si>
  <si>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</si>
  <si>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</si>
  <si>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</si>
  <si>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</si>
  <si>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</si>
  <si>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</si>
  <si>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</si>
  <si>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</si>
  <si>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</si>
  <si>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</si>
  <si>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</si>
  <si>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</si>
  <si>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</si>
  <si>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</si>
  <si>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</si>
  <si>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</si>
  <si>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</si>
  <si>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</si>
  <si>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</si>
  <si>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</si>
  <si>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</si>
  <si>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</si>
  <si>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</si>
  <si>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</si>
  <si>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</si>
  <si>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</si>
  <si>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</si>
  <si>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</si>
  <si>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</si>
  <si>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</si>
  <si>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</si>
  <si>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</si>
  <si>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</si>
  <si>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</si>
  <si>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</si>
  <si>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</si>
  <si>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</si>
  <si>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</si>
  <si>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</si>
  <si>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</si>
  <si>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</si>
  <si>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</si>
  <si>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</si>
  <si>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</si>
  <si>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</si>
  <si>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</si>
  <si>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</si>
  <si>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</si>
  <si>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</si>
  <si>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</si>
  <si>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</si>
  <si>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</si>
  <si>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</si>
  <si>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</si>
  <si>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</si>
  <si>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</si>
  <si>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</si>
  <si>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</si>
  <si>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</si>
  <si>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</si>
  <si>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</si>
  <si>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</si>
  <si>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</si>
  <si>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</si>
  <si>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</si>
  <si>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</si>
  <si>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</si>
  <si>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</si>
  <si>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</si>
  <si>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</si>
  <si>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</si>
  <si>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</si>
  <si>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</si>
  <si>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</si>
  <si>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</si>
  <si>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</si>
  <si>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</si>
  <si>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</si>
  <si>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</si>
  <si>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</si>
  <si>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</si>
  <si>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</si>
  <si>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</si>
  <si>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</si>
  <si>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</si>
  <si>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</si>
  <si>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</si>
  <si>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</si>
  <si>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</si>
  <si>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</si>
  <si>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</si>
  <si>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</si>
  <si>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</si>
  <si>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</si>
  <si>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</si>
  <si>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</si>
  <si>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</si>
  <si>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</si>
  <si>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</si>
  <si>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</si>
  <si>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</si>
  <si>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</si>
  <si>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</si>
  <si>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</si>
  <si>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</si>
  <si>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</si>
  <si>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</si>
  <si>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</si>
  <si>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</si>
  <si>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</si>
  <si>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</si>
  <si>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</si>
  <si>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</si>
  <si>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</si>
  <si>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</si>
  <si>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</si>
  <si>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</si>
  <si>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</si>
  <si>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</si>
  <si>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</si>
  <si>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</si>
  <si>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</si>
  <si>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</si>
  <si>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</si>
  <si>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</si>
  <si>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</si>
  <si>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</si>
  <si>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</si>
  <si>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</si>
  <si>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</si>
  <si>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</si>
  <si>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</si>
  <si>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</si>
  <si>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</si>
  <si>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</si>
  <si>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</si>
  <si>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</si>
  <si>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</si>
  <si>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</si>
  <si>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</si>
  <si>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</si>
  <si>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</si>
  <si>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</si>
  <si>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</si>
  <si>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</si>
  <si>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</si>
  <si>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</si>
  <si>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</si>
  <si>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</si>
  <si>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</si>
  <si>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</si>
  <si>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</si>
  <si>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</si>
  <si>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</si>
  <si>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</si>
  <si>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</si>
  <si>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</si>
  <si>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</si>
  <si>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</si>
  <si>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</si>
  <si>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</si>
  <si>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</si>
  <si>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</si>
  <si>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</si>
  <si>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</si>
  <si>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</si>
  <si>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</si>
  <si>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</si>
  <si>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</si>
  <si>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</si>
  <si>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</si>
  <si>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</si>
  <si>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</si>
  <si>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</si>
  <si>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</si>
  <si>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</si>
  <si>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</si>
  <si>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</si>
  <si>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</si>
  <si>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</si>
  <si>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</si>
  <si>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</si>
  <si>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</si>
  <si>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</si>
  <si>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</si>
  <si>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</si>
  <si>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</si>
  <si>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</si>
  <si>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</si>
  <si>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</si>
  <si>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</si>
  <si>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</si>
  <si>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</si>
  <si>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</si>
  <si>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</si>
  <si>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</si>
  <si>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</si>
  <si>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</si>
  <si>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</si>
  <si>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</si>
  <si>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</si>
  <si>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</si>
  <si>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</si>
  <si>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</si>
  <si>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</si>
  <si>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</si>
  <si>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</si>
  <si>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</si>
  <si>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</si>
  <si>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</si>
  <si>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</si>
  <si>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</si>
  <si>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</si>
  <si>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</si>
  <si>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</si>
  <si>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</si>
  <si>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</si>
  <si>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</si>
  <si>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</si>
  <si>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</si>
  <si>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</si>
  <si>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</si>
  <si>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</si>
  <si>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</si>
  <si>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</si>
  <si>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</si>
  <si>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</si>
  <si>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</si>
  <si>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</si>
  <si>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</si>
  <si>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</si>
  <si>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</si>
  <si>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</si>
  <si>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</si>
  <si>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</si>
  <si>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</si>
  <si>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</si>
  <si>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</si>
  <si>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</si>
  <si>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</si>
  <si>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</si>
  <si>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</si>
  <si>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</si>
  <si>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</si>
  <si>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</si>
  <si>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</si>
  <si>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</si>
  <si>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</si>
  <si>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</si>
  <si>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</si>
  <si>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</si>
  <si>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</si>
  <si>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</si>
  <si>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</si>
  <si>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</si>
  <si>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</si>
  <si>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</si>
  <si>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</si>
  <si>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</si>
  <si>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</si>
  <si>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</si>
  <si>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</si>
  <si>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</si>
  <si>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</si>
  <si>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</si>
  <si>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</si>
  <si>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</si>
  <si>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</si>
  <si>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</si>
  <si>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</si>
  <si>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</si>
  <si>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</si>
  <si>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</si>
  <si>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</si>
  <si>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</si>
  <si>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</si>
  <si>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</si>
  <si>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</si>
  <si>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</si>
  <si>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</si>
  <si>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</si>
  <si>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</si>
  <si>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</si>
  <si>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</si>
  <si>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</si>
  <si>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</si>
  <si>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</si>
  <si>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</si>
  <si>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</si>
  <si>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</si>
  <si>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</si>
  <si>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</si>
  <si>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</si>
  <si>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</si>
  <si>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</si>
  <si>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</si>
  <si>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</si>
  <si>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</si>
  <si>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</si>
  <si>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</si>
  <si>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</si>
  <si>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</si>
  <si>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</si>
  <si>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</si>
  <si>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</si>
  <si>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</si>
  <si>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</si>
  <si>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</si>
  <si>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</si>
  <si>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</si>
  <si>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</si>
  <si>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</si>
  <si>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</si>
  <si>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</si>
  <si>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</si>
  <si>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</si>
  <si>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</si>
  <si>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</si>
  <si>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</si>
  <si>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</si>
  <si>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</si>
  <si>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</si>
  <si>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</si>
  <si>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</si>
  <si>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</si>
  <si>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</si>
  <si>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</si>
  <si>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</si>
  <si>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</si>
  <si>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</si>
  <si>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</si>
  <si>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</si>
  <si>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</si>
  <si>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</si>
  <si>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</si>
  <si>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</si>
  <si>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</si>
  <si>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</si>
  <si>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</si>
  <si>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</si>
  <si>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</si>
  <si>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</si>
  <si>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</si>
  <si>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</si>
  <si>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</si>
  <si>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</si>
  <si>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</si>
  <si>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</si>
  <si>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</si>
  <si>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</si>
  <si>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</si>
  <si>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</si>
  <si>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</si>
  <si>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</si>
  <si>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</si>
  <si>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</si>
  <si>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</si>
  <si>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</si>
  <si>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</si>
  <si>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</si>
  <si>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</si>
  <si>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</si>
  <si>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</si>
  <si>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</si>
  <si>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</si>
  <si>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</si>
  <si>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</si>
  <si>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</si>
  <si>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</si>
  <si>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</si>
  <si>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</si>
  <si>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</si>
  <si>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</si>
  <si>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</si>
  <si>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</si>
  <si>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</si>
  <si>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</si>
  <si>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</si>
  <si>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</si>
  <si>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</si>
  <si>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</si>
  <si>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</si>
  <si>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</si>
  <si>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</si>
  <si>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</si>
  <si>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</si>
  <si>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</si>
  <si>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</si>
  <si>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</si>
  <si>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</si>
  <si>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</si>
  <si>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</si>
  <si>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</si>
  <si>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</si>
  <si>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</si>
  <si>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</si>
  <si>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</si>
  <si>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</si>
  <si>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</si>
  <si>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</si>
  <si>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</si>
  <si>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</si>
  <si>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</si>
  <si>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</si>
  <si>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</si>
  <si>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</si>
  <si>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</si>
  <si>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</si>
  <si>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</si>
  <si>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</si>
  <si>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</si>
  <si>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</si>
  <si>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</si>
  <si>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</si>
  <si>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</si>
  <si>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</si>
  <si>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</si>
  <si>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</si>
  <si>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</si>
  <si>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</si>
  <si>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</si>
  <si>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</si>
  <si>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</si>
  <si>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</si>
  <si>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</si>
  <si>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</si>
  <si>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</si>
  <si>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</si>
  <si>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</si>
  <si>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</si>
  <si>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</si>
  <si>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</si>
  <si>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</si>
  <si>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</si>
  <si>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</si>
  <si>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</si>
  <si>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</si>
  <si>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</si>
  <si>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</si>
  <si>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</si>
  <si>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</si>
  <si>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</si>
  <si>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</si>
  <si>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</si>
  <si>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</si>
  <si>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</si>
  <si>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</si>
  <si>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</si>
  <si>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</si>
  <si>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</si>
  <si>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</si>
  <si>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</si>
  <si>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</si>
  <si>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</si>
  <si>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</si>
  <si>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</si>
  <si>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</si>
  <si>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</si>
  <si>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</si>
  <si>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</si>
  <si>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</si>
  <si>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</si>
  <si>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</si>
  <si>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</si>
  <si>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</si>
  <si>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</si>
  <si>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</si>
  <si>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</si>
  <si>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</si>
  <si>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</si>
  <si>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</si>
  <si>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</si>
  <si>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</si>
  <si>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</si>
  <si>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</si>
  <si>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</si>
  <si>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</si>
  <si>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</si>
  <si>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</si>
  <si>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</si>
  <si>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</si>
  <si>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</si>
  <si>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</si>
  <si>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</si>
  <si>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</si>
  <si>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</si>
  <si>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</si>
  <si>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</si>
  <si>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</si>
  <si>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</si>
  <si>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</si>
  <si>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</si>
  <si>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</si>
  <si>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</si>
  <si>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</si>
  <si>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</si>
  <si>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</si>
  <si>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</si>
  <si>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</si>
  <si>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</si>
  <si>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</si>
  <si>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</si>
  <si>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</si>
  <si>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</si>
  <si>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</si>
  <si>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</si>
  <si>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</si>
  <si>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</si>
  <si>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</si>
  <si>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</si>
  <si>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</si>
  <si>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</si>
  <si>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</si>
  <si>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</si>
  <si>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</si>
  <si>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</si>
  <si>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</si>
  <si>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</si>
  <si>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</si>
  <si>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</si>
  <si>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</si>
  <si>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</si>
  <si>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</si>
  <si>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</si>
  <si>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</si>
  <si>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</si>
  <si>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</si>
  <si>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</si>
  <si>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</si>
  <si>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</si>
  <si>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</si>
  <si>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</si>
  <si>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</si>
  <si>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</si>
  <si>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</si>
  <si>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</si>
  <si>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</si>
  <si>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</si>
  <si>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</si>
  <si>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</si>
  <si>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</si>
  <si>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</si>
  <si>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</si>
  <si>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</si>
  <si>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</si>
  <si>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</si>
  <si>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</si>
  <si>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</si>
  <si>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</si>
  <si>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</si>
  <si>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</si>
  <si>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</si>
  <si>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</si>
  <si>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</si>
  <si>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</si>
  <si>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</si>
  <si>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</si>
  <si>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</si>
  <si>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</si>
  <si>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</si>
  <si>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</si>
  <si>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</si>
  <si>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</si>
  <si>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</si>
  <si>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</si>
  <si>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</si>
  <si>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</si>
  <si>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</si>
  <si>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</si>
  <si>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</si>
  <si>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</si>
  <si>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</si>
  <si>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</si>
  <si>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</si>
  <si>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</si>
  <si>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</si>
  <si>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</si>
  <si>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</si>
  <si>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</si>
  <si>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</si>
  <si>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</si>
  <si>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</si>
  <si>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</si>
  <si>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</si>
  <si>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</si>
  <si>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</si>
  <si>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</si>
  <si>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</si>
  <si>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</si>
  <si>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</si>
  <si>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</si>
  <si>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</si>
  <si>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</si>
  <si>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</si>
  <si>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</si>
  <si>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</si>
  <si>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</si>
  <si>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</si>
  <si>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</si>
  <si>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</si>
  <si>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</si>
  <si>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</si>
  <si>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</si>
  <si>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</si>
  <si>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</si>
  <si>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</si>
  <si>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</si>
  <si>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</si>
  <si>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</si>
  <si>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</si>
  <si>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</si>
  <si>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</si>
  <si>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</si>
  <si>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</si>
  <si>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</si>
  <si>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</si>
  <si>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</si>
  <si>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</si>
  <si>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</si>
  <si>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</si>
  <si>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</si>
  <si>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</si>
  <si>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</si>
  <si>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</si>
  <si>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</si>
  <si>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</si>
  <si>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</si>
  <si>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</si>
  <si>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</si>
  <si>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</si>
  <si>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</si>
  <si>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</si>
  <si>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</si>
  <si>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</si>
  <si>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</si>
  <si>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</si>
  <si>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</si>
  <si>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</si>
  <si>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</si>
  <si>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</si>
  <si>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</si>
  <si>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</si>
  <si>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</si>
  <si>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</si>
  <si>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</si>
  <si>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</si>
  <si>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</si>
  <si>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</si>
  <si>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</si>
  <si>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</si>
  <si>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</si>
  <si>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</si>
  <si>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</si>
  <si>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</si>
  <si>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</si>
  <si>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</si>
  <si>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</si>
  <si>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</si>
  <si>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</si>
  <si>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</si>
  <si>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</si>
  <si>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</si>
  <si>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</si>
  <si>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</si>
  <si>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</si>
  <si>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</si>
  <si>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</si>
  <si>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</si>
  <si>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</si>
  <si>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</si>
  <si>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</si>
  <si>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</si>
  <si>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</si>
  <si>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</si>
  <si>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</si>
  <si>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</si>
  <si>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</si>
  <si>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</si>
  <si>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</si>
  <si>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</si>
  <si>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</si>
  <si>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</si>
  <si>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</si>
  <si>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</si>
  <si>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</si>
  <si>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</si>
  <si>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</si>
  <si>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</si>
  <si>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</si>
  <si>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</si>
  <si>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</si>
  <si>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</si>
  <si>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</si>
  <si>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</si>
  <si>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</si>
  <si>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</si>
  <si>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</si>
  <si>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</si>
  <si>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</si>
  <si>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</si>
  <si>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</si>
  <si>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</si>
  <si>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</si>
  <si>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</si>
  <si>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</si>
  <si>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</si>
  <si>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</si>
  <si>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</si>
  <si>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</si>
  <si>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</si>
  <si>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</si>
  <si>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</si>
  <si>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</si>
  <si>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</si>
  <si>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</si>
  <si>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</si>
  <si>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</si>
  <si>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</si>
  <si>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</si>
  <si>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</si>
  <si>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</si>
  <si>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</si>
  <si>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</si>
  <si>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</si>
  <si>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</si>
  <si>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</si>
  <si>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</si>
  <si>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</si>
  <si>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</si>
  <si>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</si>
  <si>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</si>
  <si>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</si>
  <si>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</si>
  <si>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</si>
  <si>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</si>
  <si>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</si>
  <si>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</si>
  <si>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</si>
  <si>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</si>
  <si>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</si>
  <si>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</si>
  <si>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</si>
  <si>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</si>
  <si>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</si>
  <si>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</si>
  <si>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</si>
  <si>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</si>
  <si>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</si>
  <si>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</si>
  <si>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</si>
  <si>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</si>
  <si>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</si>
  <si>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</si>
  <si>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</si>
  <si>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</si>
  <si>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</si>
  <si>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</si>
  <si>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</si>
  <si>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</si>
  <si>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</si>
  <si>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</si>
  <si>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</si>
  <si>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</si>
  <si>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</si>
  <si>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</si>
  <si>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</si>
  <si>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</si>
  <si>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</si>
  <si>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</si>
  <si>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</si>
  <si>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</si>
  <si>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</si>
  <si>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</si>
  <si>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</si>
  <si>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</si>
  <si>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</si>
  <si>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</si>
  <si>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</si>
  <si>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</si>
  <si>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</si>
  <si>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</si>
  <si>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</si>
  <si>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</si>
  <si>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</si>
  <si>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</si>
  <si>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</si>
  <si>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</si>
  <si>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</si>
  <si>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</si>
  <si>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</si>
  <si>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</si>
  <si>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</si>
  <si>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</si>
  <si>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</si>
  <si>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</si>
  <si>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</si>
  <si>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</si>
  <si>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</si>
  <si>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</si>
  <si>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</si>
  <si>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</si>
  <si>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</si>
  <si>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</si>
  <si>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</si>
  <si>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</si>
  <si>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</si>
  <si>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</si>
  <si>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</si>
  <si>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</si>
  <si>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</si>
  <si>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</si>
  <si>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</si>
  <si>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</si>
  <si>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</si>
  <si>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</si>
  <si>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</si>
  <si>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</si>
  <si>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</si>
  <si>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</si>
  <si>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</si>
  <si>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</si>
  <si>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</si>
  <si>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</si>
  <si>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</si>
  <si>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</si>
  <si>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</si>
  <si>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</si>
  <si>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</si>
  <si>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</si>
  <si>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</si>
  <si>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</si>
  <si>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</si>
  <si>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</si>
  <si>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</si>
  <si>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</si>
  <si>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</si>
  <si>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</si>
  <si>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</si>
  <si>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</si>
  <si>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</si>
  <si>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</si>
  <si>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</si>
  <si>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</si>
  <si>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</si>
  <si>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</si>
  <si>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</si>
  <si>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</si>
  <si>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</si>
  <si>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</si>
  <si>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</si>
  <si>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</si>
  <si>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</si>
  <si>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</si>
  <si>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</si>
  <si>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</si>
  <si>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</si>
  <si>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</si>
  <si>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</si>
  <si>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</si>
  <si>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</si>
  <si>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</si>
  <si>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</si>
  <si>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</si>
  <si>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</si>
  <si>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</si>
  <si>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</si>
  <si>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</si>
  <si>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</si>
  <si>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</si>
  <si>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</si>
  <si>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</si>
  <si>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</si>
  <si>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</si>
  <si>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</si>
  <si>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</si>
  <si>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</si>
  <si>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</si>
  <si>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</si>
  <si>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</si>
  <si>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</si>
  <si>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</si>
  <si>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</si>
  <si>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</si>
  <si>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</si>
  <si>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</si>
  <si>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</si>
  <si>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</si>
  <si>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</si>
  <si>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</si>
  <si>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</si>
  <si>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</si>
  <si>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</si>
  <si>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</si>
  <si>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</si>
  <si>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</si>
  <si>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</si>
  <si>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</si>
  <si>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</si>
  <si>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</si>
  <si>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</si>
  <si>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</si>
  <si>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</si>
  <si>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</si>
  <si>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</si>
  <si>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</si>
  <si>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</si>
  <si>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</si>
  <si>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</si>
  <si>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</si>
  <si>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</si>
  <si>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</si>
  <si>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</si>
  <si>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</si>
  <si>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</si>
  <si>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</si>
  <si>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</si>
  <si>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</si>
  <si>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</si>
  <si>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</si>
  <si>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</si>
  <si>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</si>
  <si>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</si>
  <si>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</si>
  <si>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</si>
  <si>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</si>
  <si>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</si>
  <si>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</si>
  <si>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</si>
  <si>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</si>
  <si>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</si>
  <si>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</si>
  <si>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</si>
  <si>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</si>
  <si>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</si>
  <si>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</si>
  <si>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</si>
  <si>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</si>
  <si>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</si>
  <si>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</si>
  <si>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</si>
  <si>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</si>
  <si>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</si>
  <si>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</si>
  <si>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</si>
  <si>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</si>
  <si>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</si>
  <si>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</si>
  <si>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</si>
  <si>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</si>
  <si>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</si>
  <si>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</si>
  <si>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</si>
  <si>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</si>
  <si>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</si>
  <si>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</si>
  <si>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</si>
  <si>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</si>
  <si>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</si>
  <si>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</si>
  <si>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</si>
  <si>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</si>
  <si>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</si>
  <si>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</si>
  <si>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</si>
  <si>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</si>
  <si>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</si>
  <si>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</si>
  <si>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</si>
  <si>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</si>
  <si>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</si>
  <si>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</si>
  <si>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</si>
  <si>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</si>
  <si>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</si>
  <si>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</si>
  <si>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</si>
  <si>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</si>
  <si>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</si>
  <si>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</si>
  <si>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</si>
  <si>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</si>
  <si>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</si>
  <si>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</si>
  <si>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</si>
  <si>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</si>
  <si>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</si>
  <si>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</si>
  <si>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</si>
  <si>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</si>
  <si>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</si>
  <si>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</si>
  <si>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</si>
  <si>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</si>
  <si>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</si>
  <si>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</si>
  <si>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</si>
  <si>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</si>
  <si>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</si>
  <si>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</si>
  <si>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</si>
  <si>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</si>
  <si>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</si>
  <si>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</si>
  <si>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</si>
  <si>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</si>
  <si>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</si>
  <si>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</si>
  <si>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</si>
  <si>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</si>
  <si>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</si>
  <si>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</si>
  <si>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</si>
  <si>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</si>
  <si>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</si>
  <si>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</si>
  <si>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</si>
  <si>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</si>
  <si>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</si>
  <si>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</si>
  <si>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</si>
  <si>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</si>
  <si>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</si>
  <si>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</si>
  <si>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</si>
  <si>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</si>
  <si>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</si>
  <si>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</si>
  <si>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</si>
  <si>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</si>
  <si>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</si>
  <si>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</si>
  <si>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</si>
  <si>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</si>
  <si>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</si>
  <si>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</si>
  <si>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</si>
  <si>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</si>
  <si>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</si>
  <si>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</si>
  <si>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</si>
  <si>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</si>
  <si>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</si>
  <si>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</si>
  <si>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</si>
  <si>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</si>
  <si>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</si>
  <si>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</si>
  <si>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</si>
  <si>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</si>
  <si>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</si>
  <si>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</si>
  <si>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</si>
  <si>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</si>
  <si>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</si>
  <si>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</si>
  <si>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</si>
  <si>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</si>
  <si>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</si>
  <si>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</si>
  <si>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</si>
  <si>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</si>
  <si>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</si>
  <si>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</si>
  <si>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</si>
  <si>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</si>
  <si>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</si>
  <si>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</si>
  <si>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</si>
  <si>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</si>
  <si>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</si>
  <si>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</si>
  <si>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</si>
  <si>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</si>
  <si>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</si>
  <si>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</si>
  <si>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</si>
  <si>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</si>
  <si>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</si>
  <si>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</si>
  <si>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</si>
  <si>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</si>
  <si>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</si>
  <si>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</si>
  <si>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</si>
  <si>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</si>
  <si>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</si>
  <si>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</si>
  <si>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</si>
  <si>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</si>
  <si>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</si>
  <si>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</si>
  <si>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</si>
  <si>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</si>
  <si>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</si>
  <si>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</si>
  <si>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</si>
  <si>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</si>
  <si>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</si>
  <si>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</si>
  <si>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</si>
  <si>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</si>
  <si>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</si>
  <si>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</si>
  <si>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</si>
  <si>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</si>
  <si>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</si>
  <si>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</si>
  <si>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</si>
  <si>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</si>
  <si>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</si>
  <si>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</si>
  <si>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</si>
  <si>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</si>
  <si>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</si>
  <si>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</si>
  <si>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</si>
  <si>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</si>
  <si>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</si>
  <si>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</si>
  <si>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</si>
  <si>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</si>
  <si>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</si>
  <si>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</si>
  <si>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</si>
  <si>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</si>
  <si>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</si>
  <si>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</si>
  <si>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</si>
  <si>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</si>
  <si>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</si>
  <si>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</si>
  <si>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</si>
  <si>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</si>
  <si>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</si>
  <si>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</si>
  <si>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</si>
  <si>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</si>
  <si>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</si>
  <si>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</si>
  <si>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</si>
  <si>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</si>
  <si>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</si>
  <si>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</si>
  <si>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</si>
  <si>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</si>
  <si>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</si>
  <si>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</si>
  <si>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</si>
  <si>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</si>
  <si>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</si>
  <si>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</si>
  <si>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</si>
  <si>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</si>
  <si>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</si>
  <si>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</si>
  <si>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</si>
  <si>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</si>
  <si>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</si>
  <si>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</si>
  <si>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</si>
  <si>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</si>
  <si>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</si>
  <si>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</si>
  <si>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</si>
  <si>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</si>
  <si>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</si>
  <si>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</si>
  <si>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</si>
  <si>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</si>
  <si>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</si>
  <si>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</si>
  <si>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</si>
  <si>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</si>
  <si>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</si>
  <si>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</si>
  <si>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</si>
  <si>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</si>
  <si>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</si>
  <si>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</si>
  <si>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</si>
  <si>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</si>
  <si>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</si>
  <si>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</si>
  <si>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</si>
  <si>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</si>
  <si>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</si>
  <si>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</si>
  <si>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</si>
  <si>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</si>
  <si>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</si>
  <si>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</si>
  <si>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</si>
  <si>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</si>
  <si>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</si>
  <si>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</si>
  <si>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</si>
  <si>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</si>
  <si>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</si>
  <si>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</si>
  <si>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</si>
  <si>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</si>
  <si>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</si>
  <si>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</si>
  <si>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</si>
  <si>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</si>
  <si>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</si>
  <si>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</si>
  <si>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</si>
  <si>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</si>
  <si>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</si>
  <si>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</si>
  <si>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</si>
  <si>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</si>
  <si>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</si>
  <si>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</si>
  <si>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</si>
  <si>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</si>
  <si>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</si>
  <si>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</si>
  <si>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</si>
  <si>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</si>
  <si>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</si>
  <si>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</si>
  <si>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</si>
  <si>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</si>
  <si>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</si>
  <si>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</si>
  <si>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</si>
  <si>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</si>
  <si>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</si>
  <si>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</si>
  <si>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</si>
  <si>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</si>
  <si>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</si>
  <si>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</si>
  <si>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</si>
  <si>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</si>
  <si>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</si>
  <si>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</si>
  <si>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</si>
  <si>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</si>
  <si>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</si>
  <si>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</si>
  <si>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</si>
  <si>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</si>
  <si>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</si>
  <si>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</si>
  <si>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</si>
  <si>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</si>
  <si>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</si>
  <si>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</si>
  <si>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</si>
  <si>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</si>
  <si>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</si>
  <si>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</si>
  <si>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</si>
  <si>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</si>
  <si>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</si>
  <si>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</si>
  <si>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</si>
  <si>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</si>
  <si>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</si>
  <si>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</si>
  <si>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</si>
  <si>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</si>
  <si>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</si>
  <si>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</si>
  <si>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</si>
  <si>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</si>
  <si>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</si>
  <si>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</si>
  <si>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</si>
  <si>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</si>
  <si>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</si>
  <si>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</si>
  <si>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</si>
  <si>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</si>
  <si>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</si>
  <si>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</si>
  <si>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</si>
  <si>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</si>
  <si>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</si>
  <si>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</si>
  <si>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</si>
  <si>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</si>
  <si>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</si>
  <si>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</si>
  <si>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</si>
  <si>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</si>
  <si>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</si>
  <si>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</si>
  <si>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</si>
  <si>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</si>
  <si>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</si>
  <si>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</si>
  <si>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</si>
  <si>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</si>
  <si>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</si>
  <si>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</si>
  <si>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</si>
  <si>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</si>
  <si>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</si>
  <si>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</si>
  <si>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</si>
  <si>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</si>
  <si>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</si>
  <si>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</si>
  <si>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</si>
  <si>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</si>
  <si>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</si>
  <si>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</si>
  <si>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</si>
  <si>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</si>
  <si>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</si>
  <si>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</si>
  <si>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</si>
  <si>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</si>
  <si>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</si>
  <si>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</si>
  <si>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</si>
  <si>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</si>
  <si>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</si>
  <si>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</si>
  <si>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</si>
  <si>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</si>
  <si>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</si>
  <si>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</si>
  <si>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</si>
  <si>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</si>
  <si>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</si>
  <si>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</si>
  <si>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</si>
  <si>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</si>
  <si>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</si>
  <si>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</si>
  <si>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</si>
  <si>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</si>
  <si>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</si>
  <si>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</si>
  <si>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</si>
  <si>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</si>
  <si>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</si>
  <si>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</si>
  <si>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</si>
  <si>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</si>
  <si>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</si>
  <si>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</si>
  <si>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</si>
  <si>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</si>
  <si>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</si>
  <si>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</si>
  <si>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</si>
  <si>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</si>
  <si>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</si>
  <si>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</si>
  <si>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</si>
  <si>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</si>
  <si>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</si>
  <si>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</si>
  <si>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</si>
  <si>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</si>
  <si>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</si>
  <si>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</si>
  <si>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</si>
  <si>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</si>
  <si>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</si>
  <si>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</si>
  <si>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</si>
  <si>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</si>
  <si>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</si>
  <si>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</si>
  <si>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</si>
  <si>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</si>
  <si>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</si>
  <si>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</si>
  <si>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</si>
  <si>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</si>
  <si>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</si>
  <si>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</si>
  <si>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</si>
  <si>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</si>
  <si>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</si>
  <si>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</si>
  <si>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</si>
  <si>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</si>
  <si>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</si>
  <si>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</si>
  <si>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</si>
  <si>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</si>
  <si>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</si>
  <si>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</si>
  <si>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</si>
  <si>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</si>
  <si>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</si>
  <si>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</si>
  <si>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</si>
  <si>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</si>
  <si>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</si>
  <si>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</si>
  <si>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</si>
  <si>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</si>
  <si>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</si>
  <si>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</si>
  <si>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</si>
  <si>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</si>
  <si>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</si>
  <si>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</si>
  <si>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</si>
  <si>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</si>
  <si>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</si>
  <si>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</si>
  <si>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</si>
  <si>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</si>
  <si>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</si>
  <si>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</si>
  <si>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</si>
  <si>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</si>
  <si>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</si>
  <si>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</si>
  <si>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</si>
  <si>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</si>
  <si>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</si>
  <si>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</si>
  <si>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</si>
  <si>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</si>
  <si>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</si>
  <si>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</si>
  <si>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</si>
  <si>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</si>
  <si>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</si>
  <si>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</si>
  <si>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</si>
  <si>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</si>
  <si>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</si>
  <si>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</si>
  <si>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</si>
  <si>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</si>
  <si>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</si>
  <si>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</si>
  <si>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</si>
  <si>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</si>
  <si>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</si>
  <si>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</si>
  <si>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</si>
  <si>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</si>
  <si>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</si>
  <si>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</si>
  <si>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</si>
  <si>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</si>
  <si>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</si>
  <si>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</si>
  <si>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</si>
  <si>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</si>
  <si>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</si>
  <si>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</si>
  <si>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</si>
  <si>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</si>
  <si>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</si>
  <si>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</si>
  <si>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</si>
  <si>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</si>
  <si>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</si>
  <si>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</si>
  <si>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</si>
  <si>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</si>
  <si>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</si>
  <si>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</si>
  <si>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</si>
  <si>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</si>
  <si>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</si>
  <si>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</si>
  <si>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</si>
  <si>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</si>
  <si>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</si>
  <si>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</si>
  <si>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</si>
  <si>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</si>
  <si>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</si>
  <si>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</si>
  <si>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</si>
  <si>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</si>
  <si>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</si>
  <si>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</si>
  <si>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</si>
  <si>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</si>
  <si>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</si>
  <si>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</si>
  <si>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</si>
  <si>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</si>
  <si>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</si>
  <si>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</si>
  <si>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</si>
  <si>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</si>
  <si>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</si>
  <si>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</si>
  <si>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</si>
  <si>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</si>
  <si>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</si>
  <si>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</si>
  <si>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</si>
  <si>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</si>
  <si>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</si>
  <si>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</si>
  <si>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</si>
  <si>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</si>
  <si>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</si>
  <si>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</si>
  <si>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</si>
  <si>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</si>
  <si>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</si>
  <si>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</si>
  <si>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</si>
  <si>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</si>
  <si>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</si>
  <si>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</si>
  <si>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</si>
  <si>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</si>
  <si>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</si>
  <si>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</si>
  <si>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</si>
  <si>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</si>
  <si>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</si>
  <si>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</si>
  <si>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</si>
  <si>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</si>
  <si>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</si>
  <si>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</si>
  <si>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</si>
  <si>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</si>
  <si>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</si>
  <si>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</si>
  <si>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</si>
  <si>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</si>
  <si>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</si>
  <si>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</si>
  <si>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</si>
  <si>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</si>
  <si>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</si>
  <si>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</si>
  <si>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</si>
  <si>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</si>
  <si>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</si>
  <si>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</si>
  <si>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</si>
  <si>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</si>
  <si>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</si>
  <si>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</si>
  <si>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</si>
  <si>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</si>
  <si>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</si>
  <si>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</si>
  <si>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</si>
  <si>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</si>
  <si>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</si>
  <si>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</si>
  <si>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</si>
  <si>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</si>
  <si>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</si>
  <si>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</si>
  <si>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</si>
  <si>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</si>
  <si>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</si>
  <si>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</si>
  <si>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</si>
  <si>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</si>
  <si>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</si>
  <si>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</si>
  <si>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</si>
  <si>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</si>
  <si>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</si>
  <si>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</si>
  <si>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</si>
  <si>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</si>
  <si>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</si>
  <si>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</si>
  <si>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</si>
  <si>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</si>
  <si>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</si>
  <si>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</si>
  <si>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</si>
  <si>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</si>
  <si>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</si>
  <si>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</si>
  <si>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</si>
  <si>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</si>
  <si>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</si>
  <si>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</si>
  <si>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</si>
  <si>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</si>
  <si>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</si>
  <si>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</si>
  <si>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</si>
  <si>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</si>
  <si>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</si>
  <si>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</si>
  <si>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</si>
  <si>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</si>
  <si>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</si>
  <si>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</si>
  <si>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</si>
  <si>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</si>
  <si>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</si>
  <si>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</si>
  <si>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</si>
  <si>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</si>
  <si>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</si>
  <si>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</si>
  <si>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</si>
  <si>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</si>
  <si>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</si>
  <si>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</si>
  <si>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</si>
  <si>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</si>
  <si>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</si>
  <si>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</si>
  <si>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</si>
  <si>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</si>
  <si>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</si>
  <si>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</si>
  <si>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</si>
  <si>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</si>
  <si>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</si>
  <si>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</si>
  <si>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</si>
  <si>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</si>
  <si>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</si>
  <si>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</si>
  <si>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</si>
  <si>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</si>
  <si>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</si>
  <si>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</si>
  <si>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</si>
  <si>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</si>
  <si>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</si>
  <si>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</si>
  <si>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</si>
  <si>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</si>
  <si>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</si>
  <si>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</si>
  <si>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</si>
  <si>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</si>
  <si>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</si>
  <si>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</si>
  <si>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</si>
  <si>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</si>
  <si>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</si>
  <si>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</si>
  <si>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</si>
  <si>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</si>
  <si>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</si>
  <si>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</si>
  <si>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</si>
  <si>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</si>
  <si>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</si>
  <si>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</si>
  <si>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</si>
  <si>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</si>
  <si>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</si>
  <si>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</si>
  <si>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</si>
  <si>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</si>
  <si>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</si>
  <si>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</si>
  <si>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</si>
  <si>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</si>
  <si>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</si>
  <si>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</si>
  <si>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</si>
  <si>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</si>
  <si>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</si>
  <si>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</si>
  <si>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</si>
  <si>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</si>
  <si>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</si>
  <si>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</si>
  <si>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</si>
  <si>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</si>
  <si>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</si>
  <si>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</si>
  <si>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</si>
  <si>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</si>
  <si>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</si>
  <si>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</si>
  <si>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</si>
  <si>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</si>
  <si>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</si>
  <si>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</si>
  <si>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</si>
  <si>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</si>
  <si>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</si>
  <si>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</si>
  <si>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</si>
  <si>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</si>
  <si>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</si>
  <si>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</si>
  <si>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</si>
  <si>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</si>
  <si>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</si>
  <si>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</si>
  <si>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</si>
  <si>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</si>
  <si>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</si>
  <si>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</si>
  <si>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</si>
  <si>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</si>
  <si>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</si>
  <si>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</si>
  <si>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</si>
  <si>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</si>
  <si>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</si>
  <si>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</si>
  <si>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</si>
  <si>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</si>
  <si>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</si>
  <si>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</si>
  <si>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</si>
  <si>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</si>
  <si>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</si>
  <si>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</si>
  <si>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</si>
  <si>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</si>
  <si>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</si>
  <si>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</si>
  <si>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</si>
  <si>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</si>
  <si>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</si>
  <si>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</si>
  <si>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</si>
  <si>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</si>
  <si>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</si>
  <si>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</si>
  <si>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</si>
  <si>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</si>
  <si>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</si>
  <si>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</si>
  <si>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</si>
  <si>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</si>
  <si>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</si>
  <si>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</si>
  <si>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</si>
  <si>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</si>
  <si>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</si>
  <si>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</si>
  <si>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</si>
  <si>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</si>
  <si>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</si>
  <si>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</si>
  <si>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</si>
  <si>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</si>
  <si>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</si>
  <si>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</si>
  <si>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</si>
  <si>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</si>
  <si>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</si>
  <si>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</si>
  <si>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</si>
  <si>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</si>
  <si>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</si>
  <si>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</si>
  <si>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</si>
  <si>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</si>
  <si>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</si>
  <si>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</si>
  <si>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</si>
  <si>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</si>
  <si>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</si>
  <si>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</si>
  <si>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</si>
  <si>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</si>
  <si>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</si>
  <si>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</si>
  <si>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</si>
  <si>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</si>
  <si>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</si>
  <si>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</si>
  <si>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</si>
  <si>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</si>
  <si>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</si>
  <si>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</si>
  <si>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</si>
  <si>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</si>
  <si>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</si>
  <si>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</si>
  <si>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</si>
  <si>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</si>
  <si>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</si>
  <si>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</si>
  <si>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</si>
  <si>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</si>
  <si>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</si>
  <si>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</si>
  <si>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</si>
  <si>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</si>
  <si>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</si>
  <si>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</si>
  <si>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</si>
  <si>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</si>
  <si>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</si>
  <si>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</si>
  <si>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</si>
  <si>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</si>
  <si>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</si>
  <si>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</si>
  <si>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</si>
  <si>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</si>
  <si>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</si>
  <si>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</si>
  <si>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</si>
  <si>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</si>
  <si>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</si>
  <si>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</si>
  <si>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</si>
  <si>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</si>
  <si>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</si>
  <si>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</si>
  <si>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</si>
  <si>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</si>
  <si>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</si>
  <si>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</si>
  <si>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</si>
  <si>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</si>
  <si>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</si>
  <si>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</si>
  <si>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</si>
  <si>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</si>
  <si>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</si>
  <si>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</si>
  <si>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</si>
  <si>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</si>
  <si>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</si>
  <si>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</si>
  <si>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</si>
  <si>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</si>
  <si>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</si>
  <si>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</si>
  <si>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</si>
  <si>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</si>
  <si>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</si>
  <si>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</si>
  <si>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</si>
  <si>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</si>
  <si>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</si>
  <si>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</si>
  <si>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</si>
  <si>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</si>
  <si>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</si>
  <si>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</si>
  <si>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</si>
  <si>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</si>
  <si>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</si>
  <si>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</si>
  <si>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</si>
  <si>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</si>
  <si>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</si>
  <si>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</si>
  <si>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</si>
  <si>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</si>
  <si>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</si>
  <si>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</si>
  <si>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</si>
  <si>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</si>
  <si>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</si>
  <si>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</si>
  <si>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</si>
  <si>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</si>
  <si>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</si>
  <si>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</si>
  <si>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</si>
  <si>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</si>
  <si>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</si>
  <si>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</si>
  <si>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</si>
  <si>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</si>
  <si>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</si>
  <si>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</si>
  <si>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</si>
  <si>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</si>
  <si>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</si>
  <si>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</si>
  <si>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</si>
  <si>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</si>
  <si>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</si>
  <si>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</si>
  <si>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</si>
  <si>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</si>
  <si>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</si>
  <si>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</si>
  <si>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</si>
  <si>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</si>
  <si>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</si>
  <si>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</si>
  <si>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</si>
  <si>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</si>
  <si>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</si>
  <si>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</si>
  <si>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</si>
  <si>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</si>
  <si>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</si>
  <si>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</si>
  <si>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</si>
  <si>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</si>
  <si>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</si>
  <si>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</si>
  <si>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</si>
  <si>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</si>
  <si>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</si>
  <si>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</si>
  <si>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</si>
  <si>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</si>
  <si>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</si>
  <si>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</si>
  <si>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</si>
  <si>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</si>
  <si>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</si>
  <si>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</si>
  <si>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</si>
  <si>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</si>
  <si>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</si>
  <si>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</si>
  <si>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</si>
  <si>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</si>
  <si>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</si>
  <si>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</si>
  <si>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</si>
  <si>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</si>
  <si>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</si>
  <si>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</si>
  <si>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</si>
  <si>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</si>
  <si>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</si>
  <si>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</si>
  <si>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</si>
  <si>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</si>
  <si>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</si>
  <si>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</si>
  <si>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</si>
  <si>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</si>
  <si>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</si>
  <si>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</si>
  <si>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</si>
  <si>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</si>
  <si>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</si>
  <si>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</si>
  <si>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</si>
  <si>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</si>
  <si>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</si>
  <si>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</si>
  <si>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</si>
  <si>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</si>
  <si>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</si>
  <si>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</si>
  <si>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</si>
  <si>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</si>
  <si>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</si>
  <si>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</si>
  <si>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</si>
  <si>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</si>
  <si>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</si>
  <si>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</si>
  <si>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</si>
  <si>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</si>
  <si>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</si>
  <si>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</si>
  <si>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</si>
  <si>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</si>
  <si>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</si>
  <si>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</si>
  <si>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</si>
  <si>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</si>
  <si>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</si>
  <si>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</si>
  <si>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</si>
  <si>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</si>
  <si>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</si>
  <si>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</si>
  <si>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</si>
  <si>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</si>
  <si>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</si>
  <si>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</si>
  <si>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</si>
  <si>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</si>
  <si>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</si>
  <si>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</si>
  <si>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</si>
  <si>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</si>
  <si>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</si>
  <si>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</si>
  <si>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</si>
  <si>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</si>
  <si>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</si>
  <si>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</si>
  <si>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</si>
  <si>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</si>
  <si>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</si>
  <si>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</si>
  <si>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</si>
  <si>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</si>
  <si>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</si>
  <si>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</si>
  <si>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</si>
  <si>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</si>
  <si>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</si>
  <si>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</si>
  <si>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</si>
  <si>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</si>
  <si>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</si>
  <si>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</si>
  <si>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</si>
  <si>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</si>
  <si>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</si>
  <si>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</si>
  <si>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</si>
  <si>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</si>
  <si>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</si>
  <si>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</si>
  <si>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</si>
  <si>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</si>
  <si>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</si>
  <si>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</si>
  <si>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</si>
  <si>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</si>
  <si>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</si>
  <si>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</si>
  <si>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</si>
  <si>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</si>
  <si>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</si>
  <si>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</si>
  <si>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</si>
  <si>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</si>
  <si>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</si>
  <si>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</si>
  <si>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</si>
  <si>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</si>
  <si>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</si>
  <si>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</si>
  <si>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</si>
  <si>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</si>
  <si>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</si>
  <si>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</si>
  <si>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</si>
  <si>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</si>
  <si>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</si>
  <si>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</si>
  <si>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</si>
  <si>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</si>
  <si>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</si>
  <si>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</si>
  <si>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</si>
  <si>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</si>
  <si>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</si>
  <si>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</si>
  <si>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</si>
  <si>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</si>
  <si>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</si>
  <si>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</si>
  <si>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</si>
  <si>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</si>
  <si>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</si>
  <si>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</si>
  <si>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</si>
  <si>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</si>
  <si>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</si>
  <si>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</si>
  <si>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</si>
  <si>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</si>
  <si>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</si>
  <si>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</si>
  <si>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</si>
  <si>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</si>
  <si>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</si>
  <si>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</si>
  <si>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</si>
  <si>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</si>
  <si>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</si>
  <si>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</si>
  <si>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</si>
  <si>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</si>
  <si>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</si>
  <si>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</si>
  <si>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</si>
  <si>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</si>
  <si>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</si>
  <si>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</si>
  <si>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</si>
  <si>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</si>
  <si>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</si>
  <si>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</si>
  <si>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</si>
  <si>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</si>
  <si>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</si>
  <si>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</si>
  <si>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</si>
  <si>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</si>
  <si>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</si>
  <si>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</si>
  <si>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</si>
  <si>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</si>
  <si>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</si>
  <si>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</si>
  <si>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</si>
  <si>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</si>
  <si>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</si>
  <si>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</si>
  <si>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</si>
  <si>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</si>
  <si>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</si>
  <si>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</si>
  <si>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</si>
  <si>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</si>
  <si>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</si>
  <si>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</si>
  <si>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</si>
  <si>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</si>
  <si>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</si>
  <si>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</si>
  <si>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</si>
  <si>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</si>
  <si>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</si>
  <si>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</si>
  <si>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</si>
  <si>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</si>
  <si>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</si>
  <si>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</si>
  <si>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</si>
  <si>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</si>
  <si>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</si>
  <si>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</si>
  <si>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</si>
  <si>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</si>
  <si>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</si>
  <si>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</si>
  <si>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</si>
  <si>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</si>
  <si>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</si>
  <si>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</si>
  <si>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</si>
  <si>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</si>
  <si>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</si>
  <si>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</si>
  <si>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</si>
  <si>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</si>
  <si>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</si>
  <si>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</si>
  <si>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</si>
  <si>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</si>
  <si>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</si>
  <si>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</si>
  <si>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</si>
  <si>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</si>
  <si>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</si>
  <si>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</si>
  <si>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</si>
  <si>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</si>
  <si>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</si>
  <si>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</si>
  <si>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</si>
  <si>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</si>
  <si>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</si>
  <si>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</si>
  <si>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</si>
  <si>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</si>
  <si>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</si>
  <si>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</si>
  <si>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</si>
  <si>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</si>
  <si>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</si>
  <si>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</si>
  <si>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</si>
  <si>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</si>
  <si>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</si>
  <si>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</si>
  <si>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</si>
  <si>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</si>
  <si>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</si>
  <si>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</si>
  <si>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</si>
  <si>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</si>
  <si>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</si>
  <si>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</si>
  <si>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</si>
  <si>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</si>
  <si>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</si>
  <si>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</si>
  <si>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</si>
  <si>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</si>
  <si>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</si>
  <si>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</si>
  <si>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</si>
  <si>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</si>
  <si>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</si>
  <si>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</si>
  <si>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</si>
  <si>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</si>
  <si>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</si>
  <si>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</si>
  <si>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</si>
  <si>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</si>
  <si>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</si>
  <si>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</si>
  <si>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</si>
  <si>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</si>
  <si>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</si>
  <si>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</si>
  <si>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</si>
  <si>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</si>
  <si>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</si>
  <si>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</si>
  <si>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</si>
  <si>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</si>
  <si>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</si>
  <si>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</si>
  <si>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</si>
  <si>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</si>
  <si>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</si>
  <si>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</si>
  <si>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</si>
  <si>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</si>
  <si>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</si>
  <si>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</si>
  <si>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</si>
  <si>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</si>
  <si>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</si>
  <si>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</si>
  <si>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</si>
  <si>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</si>
  <si>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</si>
  <si>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</si>
  <si>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</si>
  <si>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</si>
  <si>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</si>
  <si>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</si>
  <si>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</si>
  <si>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</si>
  <si>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</si>
  <si>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</si>
  <si>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</si>
  <si>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</si>
  <si>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</si>
  <si>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</si>
  <si>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</si>
  <si>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</si>
  <si>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</si>
  <si>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</si>
  <si>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</si>
  <si>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</si>
  <si>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</si>
  <si>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</si>
  <si>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</si>
  <si>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</si>
  <si>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</si>
  <si>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</si>
  <si>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</si>
  <si>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</si>
  <si>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</si>
  <si>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</si>
  <si>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</si>
  <si>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</si>
  <si>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</si>
  <si>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</si>
  <si>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</si>
  <si>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</si>
  <si>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</si>
  <si>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</si>
  <si>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</si>
  <si>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</si>
  <si>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</si>
  <si>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</si>
  <si>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</si>
  <si>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</si>
  <si>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</si>
  <si>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</si>
  <si>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</si>
  <si>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</si>
  <si>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</si>
  <si>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</si>
  <si>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</si>
  <si>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</si>
  <si>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</si>
  <si>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</si>
  <si>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</si>
  <si>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</si>
  <si>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</si>
  <si>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</si>
  <si>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</si>
  <si>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</si>
  <si>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</si>
  <si>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</si>
  <si>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</si>
  <si>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</si>
  <si>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</si>
  <si>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</si>
  <si>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</si>
  <si>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</si>
  <si>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</si>
  <si>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</si>
  <si>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</si>
  <si>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</si>
  <si>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</si>
  <si>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</si>
  <si>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</si>
  <si>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</si>
  <si>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</si>
  <si>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</si>
  <si>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</si>
  <si>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</si>
  <si>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</si>
  <si>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</si>
  <si>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</si>
  <si>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</si>
  <si>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</si>
  <si>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</si>
  <si>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</si>
  <si>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</si>
  <si>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</si>
  <si>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</si>
  <si>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</si>
  <si>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</si>
  <si>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</si>
  <si>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</si>
  <si>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</si>
  <si>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</si>
  <si>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</si>
  <si>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</si>
  <si>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</si>
  <si>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</si>
  <si>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</si>
  <si>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</si>
  <si>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</si>
  <si>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</si>
  <si>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</si>
  <si>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</si>
  <si>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</si>
  <si>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</si>
  <si>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</si>
  <si>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</si>
  <si>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</si>
  <si>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</si>
  <si>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</si>
  <si>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</si>
  <si>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</si>
  <si>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</si>
  <si>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</si>
  <si>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</si>
  <si>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</si>
  <si>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</si>
  <si>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</si>
  <si>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</si>
  <si>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</si>
  <si>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</si>
  <si>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</si>
  <si>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</si>
  <si>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</si>
  <si>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</si>
  <si>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</si>
  <si>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</si>
  <si>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</si>
  <si>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</si>
  <si>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</si>
  <si>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</si>
  <si>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</si>
  <si>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</si>
  <si>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</si>
  <si>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</si>
  <si>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</si>
  <si>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</si>
  <si>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</si>
  <si>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</si>
  <si>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</si>
  <si>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</si>
  <si>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</si>
  <si>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</si>
  <si>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</si>
  <si>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</si>
  <si>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</si>
  <si>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</si>
  <si>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</si>
  <si>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</si>
  <si>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</si>
  <si>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</si>
  <si>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</si>
  <si>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</si>
  <si>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</si>
  <si>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</si>
  <si>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</si>
  <si>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</si>
  <si>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</si>
  <si>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</si>
  <si>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</si>
  <si>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</si>
  <si>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</si>
  <si>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</si>
  <si>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</si>
  <si>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</si>
  <si>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</si>
  <si>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</si>
  <si>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</si>
  <si>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</si>
  <si>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</si>
  <si>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</si>
  <si>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</si>
  <si>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</si>
  <si>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</si>
  <si>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</si>
  <si>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</si>
  <si>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</si>
  <si>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</si>
  <si>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</si>
  <si>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</si>
  <si>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</si>
  <si>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</si>
  <si>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</si>
  <si>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</si>
  <si>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</si>
  <si>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</si>
  <si>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</si>
  <si>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</si>
  <si>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</si>
  <si>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</si>
  <si>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</si>
  <si>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</si>
  <si>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</si>
  <si>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</si>
  <si>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</si>
  <si>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</si>
  <si>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</si>
  <si>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</si>
  <si>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</si>
  <si>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</si>
  <si>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</si>
  <si>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</si>
  <si>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</si>
  <si>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</si>
  <si>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</si>
  <si>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</si>
  <si>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</si>
  <si>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</si>
  <si>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</si>
  <si>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</si>
  <si>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</si>
  <si>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</si>
  <si>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</si>
  <si>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</si>
  <si>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</si>
  <si>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</si>
  <si>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</si>
  <si>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</si>
  <si>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</si>
  <si>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</si>
  <si>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</si>
  <si>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</si>
  <si>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</si>
  <si>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</si>
  <si>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</si>
  <si>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</si>
  <si>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</si>
  <si>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</si>
  <si>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</si>
  <si>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</si>
  <si>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</si>
  <si>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</si>
  <si>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</si>
  <si>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</si>
  <si>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</si>
  <si>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</si>
  <si>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</si>
  <si>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</si>
  <si>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</si>
  <si>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</si>
  <si>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</si>
  <si>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</si>
  <si>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</si>
  <si>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</si>
  <si>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</si>
  <si>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</si>
  <si>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</si>
  <si>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</si>
  <si>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</si>
  <si>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</si>
  <si>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</si>
  <si>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</si>
  <si>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</si>
  <si>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</si>
  <si>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</si>
  <si>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</si>
  <si>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</si>
  <si>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</si>
  <si>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</si>
  <si>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</si>
  <si>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</si>
  <si>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</si>
  <si>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</si>
  <si>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</si>
  <si>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</si>
  <si>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</si>
  <si>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</si>
  <si>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</si>
  <si>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</si>
  <si>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</si>
  <si>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</si>
  <si>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</si>
  <si>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</si>
  <si>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</si>
  <si>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</si>
  <si>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</si>
  <si>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</si>
  <si>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</si>
  <si>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</si>
  <si>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</si>
  <si>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</si>
  <si>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</si>
  <si>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</si>
  <si>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</si>
  <si>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</si>
  <si>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</si>
  <si>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</si>
  <si>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</si>
  <si>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</si>
  <si>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</si>
  <si>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</si>
  <si>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</si>
  <si>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</si>
  <si>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</si>
  <si>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</si>
  <si>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</si>
  <si>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</si>
  <si>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</si>
  <si>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</si>
  <si>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</si>
  <si>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</si>
  <si>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</si>
  <si>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</si>
  <si>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</si>
  <si>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</si>
  <si>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</si>
  <si>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</si>
  <si>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</si>
  <si>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</si>
  <si>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</si>
  <si>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</si>
  <si>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</si>
  <si>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</si>
  <si>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</si>
  <si>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</si>
  <si>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</si>
  <si>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</si>
  <si>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</si>
  <si>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</si>
  <si>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</si>
  <si>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</si>
  <si>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</si>
  <si>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</si>
  <si>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</si>
  <si>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</si>
  <si>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</si>
  <si>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</si>
  <si>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</si>
  <si>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</si>
  <si>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</si>
  <si>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</si>
  <si>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</si>
  <si>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</si>
  <si>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</si>
  <si>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</si>
  <si>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</si>
  <si>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</si>
  <si>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</si>
  <si>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</si>
  <si>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</si>
  <si>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</si>
  <si>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</si>
  <si>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</si>
  <si>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</si>
  <si>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</si>
  <si>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</si>
  <si>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</si>
  <si>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</si>
  <si>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</si>
  <si>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</si>
  <si>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</si>
  <si>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</si>
  <si>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</si>
  <si>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</si>
  <si>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</si>
  <si>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</si>
  <si>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</si>
  <si>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</si>
  <si>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</si>
  <si>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</si>
  <si>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</si>
  <si>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</si>
  <si>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</si>
  <si>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</si>
  <si>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</si>
  <si>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</si>
  <si>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</si>
  <si>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</si>
  <si>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</si>
  <si>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</si>
  <si>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</si>
  <si>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</si>
  <si>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</si>
  <si>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</si>
  <si>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</si>
  <si>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</si>
  <si>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</si>
  <si>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</si>
  <si>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</si>
  <si>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</si>
  <si>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</si>
  <si>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</si>
  <si>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</si>
  <si>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</si>
  <si>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</si>
  <si>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</si>
  <si>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</si>
  <si>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</si>
  <si>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</si>
  <si>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</si>
  <si>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</si>
  <si>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</si>
  <si>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</si>
  <si>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</si>
  <si>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</si>
  <si>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</si>
  <si>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</si>
  <si>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</si>
  <si>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</si>
  <si>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</si>
  <si>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</si>
  <si>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</si>
  <si>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</si>
  <si>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</si>
  <si>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</si>
  <si>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</si>
  <si>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</si>
  <si>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</si>
  <si>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</si>
  <si>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</si>
  <si>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</si>
  <si>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</si>
  <si>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</si>
  <si>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</si>
  <si>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</si>
  <si>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</si>
  <si>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</si>
  <si>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</si>
  <si>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</si>
  <si>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</si>
  <si>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</si>
  <si>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</si>
  <si>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</si>
  <si>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</si>
  <si>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</si>
  <si>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</si>
  <si>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</si>
  <si>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</si>
  <si>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</si>
  <si>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</si>
  <si>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</si>
  <si>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</si>
  <si>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</si>
  <si>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</si>
  <si>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</si>
  <si>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</si>
  <si>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</si>
  <si>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</si>
  <si>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</si>
  <si>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</si>
  <si>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</si>
  <si>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</si>
  <si>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</si>
  <si>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</si>
  <si>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</si>
  <si>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</si>
  <si>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</si>
  <si>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</si>
  <si>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</si>
  <si>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</si>
  <si>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</si>
  <si>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</si>
  <si>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</si>
  <si>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</si>
  <si>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</si>
  <si>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</si>
  <si>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</si>
  <si>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</si>
  <si>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</si>
  <si>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</si>
  <si>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</si>
  <si>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</si>
  <si>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</si>
  <si>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</si>
  <si>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</si>
  <si>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</si>
  <si>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</si>
  <si>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</si>
  <si>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</si>
  <si>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</si>
  <si>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</si>
  <si>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</si>
  <si>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</si>
  <si>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</si>
  <si>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</si>
  <si>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</si>
  <si>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</si>
  <si>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</si>
  <si>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</si>
  <si>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</si>
  <si>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</si>
  <si>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</si>
  <si>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</si>
  <si>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</si>
  <si>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</si>
  <si>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</si>
  <si>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</si>
  <si>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</si>
  <si>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</si>
  <si>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</si>
  <si>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</si>
  <si>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</si>
  <si>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</si>
  <si>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</si>
  <si>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</si>
  <si>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</si>
  <si>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</si>
  <si>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</si>
  <si>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</si>
  <si>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</si>
  <si>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</si>
  <si>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</si>
  <si>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</si>
  <si>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</si>
  <si>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</si>
  <si>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</si>
  <si>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</si>
  <si>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</si>
  <si>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</si>
  <si>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</si>
  <si>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</si>
  <si>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</si>
  <si>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</si>
  <si>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</si>
  <si>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</si>
  <si>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</si>
  <si>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</si>
  <si>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</si>
  <si>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</si>
  <si>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</si>
  <si>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</si>
  <si>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</si>
  <si>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</si>
  <si>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</si>
  <si>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</si>
  <si>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</si>
  <si>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</si>
  <si>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</si>
  <si>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</si>
  <si>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</si>
  <si>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</si>
  <si>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</si>
  <si>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</si>
  <si>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</si>
  <si>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</si>
  <si>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</si>
  <si>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</si>
  <si>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</si>
  <si>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</si>
  <si>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</si>
  <si>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</si>
  <si>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</si>
  <si>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</si>
  <si>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</si>
  <si>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</si>
  <si>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</si>
  <si>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</si>
  <si>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</si>
  <si>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</si>
  <si>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</si>
  <si>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</si>
  <si>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</si>
  <si>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</si>
  <si>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</si>
  <si>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</si>
  <si>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</si>
  <si>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</si>
  <si>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</si>
  <si>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</si>
  <si>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</si>
  <si>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</si>
  <si>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</si>
  <si>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</si>
  <si>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</si>
  <si>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</si>
  <si>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</si>
  <si>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</si>
  <si>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</si>
  <si>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</si>
  <si>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</si>
  <si>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</si>
  <si>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</si>
  <si>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</si>
  <si>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</si>
  <si>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</si>
  <si>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</si>
  <si>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</si>
  <si>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</si>
  <si>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</si>
  <si>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</si>
  <si>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</si>
  <si>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</si>
  <si>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</si>
  <si>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</si>
  <si>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</si>
  <si>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</si>
  <si>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</si>
  <si>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</si>
  <si>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</si>
  <si>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</si>
  <si>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</si>
  <si>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</si>
  <si>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</si>
  <si>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</si>
  <si>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</si>
  <si>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</si>
  <si>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</si>
  <si>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</si>
  <si>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</si>
  <si>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</si>
  <si>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</si>
  <si>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</si>
  <si>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</si>
  <si>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</si>
  <si>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</si>
  <si>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</si>
  <si>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</si>
  <si>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</si>
  <si>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</si>
  <si>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</si>
  <si>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</si>
  <si>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</si>
  <si>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</si>
  <si>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</si>
  <si>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</si>
  <si>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</si>
  <si>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</si>
  <si>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</si>
  <si>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</si>
  <si>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</si>
  <si>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</si>
  <si>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</si>
  <si>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</si>
  <si>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</si>
  <si>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</si>
  <si>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</si>
  <si>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</si>
  <si>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</si>
  <si>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</si>
  <si>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</si>
  <si>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</si>
  <si>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</si>
  <si>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</si>
  <si>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</si>
  <si>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</si>
  <si>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</si>
  <si>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</si>
  <si>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</si>
  <si>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</si>
  <si>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</si>
  <si>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</si>
  <si>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</si>
  <si>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</si>
  <si>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</si>
  <si>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</si>
  <si>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</si>
  <si>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</si>
  <si>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</si>
  <si>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</si>
  <si>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</si>
  <si>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</si>
  <si>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</si>
  <si>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</si>
  <si>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</si>
  <si>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</si>
  <si>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</si>
  <si>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</si>
  <si>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</si>
  <si>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</si>
  <si>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</si>
  <si>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</si>
  <si>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</si>
  <si>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</si>
  <si>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</si>
  <si>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</si>
  <si>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</si>
  <si>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</si>
  <si>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</si>
  <si>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</si>
  <si>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</si>
  <si>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</si>
  <si>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</si>
  <si>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</si>
  <si>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</si>
  <si>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</si>
  <si>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</si>
  <si>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</si>
  <si>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</si>
  <si>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</si>
  <si>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</si>
  <si>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</si>
  <si>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</si>
  <si>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</si>
  <si>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</si>
  <si>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</si>
  <si>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</si>
  <si>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</si>
  <si>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</si>
  <si>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</si>
  <si>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</si>
  <si>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</si>
  <si>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</si>
  <si>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</si>
  <si>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</si>
  <si>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</si>
  <si>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</si>
  <si>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</si>
  <si>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</si>
  <si>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</si>
  <si>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</si>
  <si>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</si>
  <si>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</si>
  <si>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</si>
  <si>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</si>
  <si>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</si>
  <si>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</si>
  <si>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</si>
  <si>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</si>
  <si>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</si>
  <si>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</si>
  <si>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</si>
  <si>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</si>
  <si>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</si>
  <si>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</si>
  <si>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</si>
  <si>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</si>
  <si>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</si>
  <si>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</si>
  <si>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</si>
  <si>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</si>
  <si>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</si>
  <si>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</si>
  <si>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</si>
  <si>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</si>
  <si>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</si>
  <si>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</si>
  <si>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</si>
  <si>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</si>
  <si>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</si>
  <si>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</si>
  <si>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</si>
  <si>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</si>
  <si>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</si>
  <si>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</si>
  <si>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</si>
  <si>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</si>
  <si>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</si>
  <si>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</si>
  <si>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</si>
  <si>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</si>
  <si>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</si>
  <si>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</si>
  <si>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</si>
  <si>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</si>
  <si>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</si>
  <si>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</si>
  <si>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</si>
  <si>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</si>
  <si>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</si>
  <si>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</si>
  <si>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</si>
  <si>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</si>
  <si>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</si>
  <si>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</si>
  <si>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</si>
  <si>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</si>
  <si>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</si>
  <si>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</si>
  <si>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</si>
  <si>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</si>
  <si>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</si>
  <si>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</si>
  <si>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</si>
  <si>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</si>
  <si>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</si>
  <si>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</si>
  <si>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</si>
  <si>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</si>
  <si>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</si>
  <si>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</si>
  <si>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</si>
  <si>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</si>
  <si>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</si>
  <si>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</si>
  <si>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</si>
  <si>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</si>
  <si>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</si>
  <si>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</si>
  <si>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</si>
  <si>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</si>
  <si>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</si>
  <si>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</si>
  <si>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</si>
  <si>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</si>
  <si>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</si>
  <si>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</si>
  <si>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</si>
  <si>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</si>
  <si>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</si>
  <si>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</si>
  <si>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</si>
  <si>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</si>
  <si>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</si>
  <si>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</si>
  <si>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</si>
  <si>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</si>
  <si>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</si>
  <si>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</si>
  <si>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</si>
  <si>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</si>
  <si>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</si>
  <si>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</si>
  <si>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</si>
  <si>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</si>
  <si>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</si>
  <si>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</si>
  <si>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</si>
  <si>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</si>
  <si>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</si>
  <si>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</si>
  <si>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</si>
  <si>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</si>
  <si>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</si>
  <si>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</si>
  <si>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</si>
  <si>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</si>
  <si>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</si>
  <si>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</si>
  <si>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</si>
  <si>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</si>
  <si>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</si>
  <si>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</si>
  <si>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</si>
  <si>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</si>
  <si>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</si>
  <si>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</si>
  <si>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</si>
  <si>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</si>
  <si>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</si>
  <si>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</si>
  <si>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</si>
  <si>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</si>
  <si>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</si>
  <si>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</si>
  <si>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</si>
  <si>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</si>
  <si>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</si>
  <si>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</si>
  <si>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</si>
  <si>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</si>
  <si>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</si>
  <si>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</si>
  <si>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</si>
  <si>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</si>
  <si>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</si>
  <si>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</si>
  <si>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</si>
  <si>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</si>
  <si>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</si>
  <si>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</si>
  <si>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</si>
  <si>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</si>
  <si>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</si>
  <si>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</si>
  <si>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</si>
  <si>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</si>
  <si>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</si>
  <si>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</si>
  <si>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</si>
  <si>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</si>
  <si>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</si>
  <si>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</si>
  <si>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</si>
  <si>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</si>
  <si>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</si>
  <si>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</si>
  <si>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</si>
  <si>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</si>
  <si>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</si>
  <si>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</si>
  <si>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</si>
  <si>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</si>
  <si>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</si>
  <si>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</si>
  <si>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</si>
  <si>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</si>
  <si>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</si>
  <si>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</si>
  <si>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</si>
  <si>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</si>
  <si>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</si>
  <si>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</si>
  <si>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</si>
  <si>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</si>
  <si>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</si>
  <si>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</si>
  <si>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</si>
  <si>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</si>
  <si>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</si>
  <si>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</si>
  <si>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</si>
  <si>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</si>
  <si>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</si>
  <si>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</si>
  <si>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</si>
  <si>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</si>
  <si>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</si>
  <si>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</si>
  <si>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</si>
  <si>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</si>
  <si>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</si>
  <si>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</si>
  <si>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</si>
  <si>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</si>
  <si>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</si>
  <si>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</si>
  <si>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</si>
  <si>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</si>
  <si>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</si>
  <si>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</si>
  <si>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</si>
  <si>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</si>
  <si>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</si>
  <si>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</si>
  <si>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</si>
  <si>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</si>
  <si>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</si>
  <si>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</si>
  <si>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</si>
  <si>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</si>
  <si>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</si>
  <si>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</si>
  <si>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</si>
  <si>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</si>
  <si>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</si>
  <si>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</si>
  <si>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</si>
  <si>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</si>
  <si>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</si>
  <si>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</si>
  <si>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</si>
  <si>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</si>
  <si>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</si>
  <si>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</si>
  <si>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</si>
  <si>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</si>
  <si>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</si>
  <si>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</si>
  <si>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</si>
  <si>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</si>
  <si>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</si>
  <si>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</si>
  <si>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</si>
  <si>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</si>
  <si>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</si>
  <si>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</si>
  <si>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</si>
  <si>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</si>
  <si>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</si>
  <si>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</si>
  <si>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</si>
  <si>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</si>
  <si>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</si>
  <si>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</si>
  <si>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</si>
  <si>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</si>
  <si>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</si>
  <si>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</si>
  <si>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</si>
  <si>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</si>
  <si>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</si>
  <si>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</si>
  <si>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</si>
  <si>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</si>
  <si>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</si>
  <si>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</si>
  <si>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</si>
  <si>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</si>
  <si>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</si>
  <si>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</si>
  <si>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</si>
  <si>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</si>
  <si>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</si>
  <si>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</si>
  <si>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</si>
  <si>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</si>
  <si>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</si>
  <si>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</si>
  <si>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</si>
  <si>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</si>
  <si>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</si>
  <si>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</si>
  <si>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</si>
  <si>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</si>
  <si>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</si>
  <si>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</si>
  <si>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</si>
  <si>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</si>
  <si>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</si>
  <si>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</si>
  <si>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</si>
  <si>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</si>
  <si>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</si>
  <si>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</si>
  <si>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</si>
  <si>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</si>
  <si>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</si>
  <si>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</si>
  <si>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</si>
  <si>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</si>
  <si>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</si>
  <si>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</si>
  <si>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</si>
  <si>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</si>
  <si>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</si>
  <si>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</si>
  <si>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</si>
  <si>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</si>
  <si>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</si>
  <si>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</si>
  <si>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</si>
  <si>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</si>
  <si>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</si>
  <si>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</si>
  <si>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</si>
  <si>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</si>
  <si>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</si>
  <si>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</si>
  <si>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</si>
  <si>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</si>
  <si>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</si>
  <si>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</si>
  <si>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</si>
  <si>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</si>
  <si>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</si>
  <si>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</si>
  <si>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</si>
  <si>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</si>
  <si>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</si>
  <si>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</si>
  <si>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</si>
  <si>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</si>
  <si>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</si>
  <si>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</si>
  <si>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</si>
  <si>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</si>
  <si>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</si>
  <si>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</si>
  <si>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</si>
  <si>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</si>
  <si>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</si>
  <si>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</si>
  <si>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</si>
  <si>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</si>
  <si>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</si>
  <si>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</si>
  <si>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</si>
  <si>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</si>
  <si>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</si>
  <si>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</si>
  <si>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</si>
  <si>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</si>
  <si>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</si>
  <si>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</si>
  <si>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</si>
  <si>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</si>
  <si>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</si>
  <si>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</si>
  <si>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</si>
  <si>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</si>
  <si>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</si>
  <si>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</si>
  <si>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</si>
  <si>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</si>
  <si>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</si>
  <si>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</si>
  <si>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</si>
  <si>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</si>
  <si>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</si>
  <si>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</si>
  <si>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</si>
  <si>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</si>
  <si>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</si>
  <si>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</si>
  <si>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</si>
  <si>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</si>
  <si>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</si>
  <si>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</si>
  <si>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</si>
  <si>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</si>
  <si>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</si>
  <si>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</si>
  <si>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</si>
  <si>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</si>
  <si>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</si>
  <si>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</si>
  <si>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</si>
  <si>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</si>
  <si>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</si>
  <si>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</si>
  <si>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</si>
  <si>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</si>
  <si>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</si>
  <si>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</si>
  <si>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</si>
  <si>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</si>
  <si>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</si>
  <si>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</si>
  <si>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</si>
  <si>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</si>
  <si>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</si>
  <si>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</si>
  <si>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</si>
  <si>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</si>
  <si>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</si>
  <si>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</si>
  <si>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</si>
  <si>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</si>
  <si>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</si>
  <si>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</si>
  <si>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</si>
  <si>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</si>
  <si>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</si>
  <si>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</si>
  <si>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</si>
  <si>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</si>
  <si>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</si>
  <si>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</si>
  <si>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</si>
  <si>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</si>
  <si>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</si>
  <si>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</si>
  <si>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</si>
  <si>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</si>
  <si>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</si>
  <si>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</si>
  <si>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</si>
  <si>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</si>
  <si>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</si>
  <si>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</si>
  <si>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</si>
  <si>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</si>
  <si>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</si>
  <si>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</si>
  <si>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</si>
  <si>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</si>
  <si>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</si>
  <si>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</si>
  <si>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</si>
  <si>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</si>
  <si>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</si>
  <si>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</si>
  <si>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</si>
  <si>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</si>
  <si>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</si>
  <si>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</si>
  <si>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</si>
  <si>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</si>
  <si>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</si>
  <si>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</si>
  <si>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</si>
  <si>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</si>
  <si>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</si>
  <si>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</si>
  <si>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</si>
  <si>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</si>
  <si>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</si>
  <si>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</si>
  <si>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</si>
  <si>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</si>
  <si>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</si>
  <si>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</si>
  <si>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</si>
  <si>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</si>
  <si>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</si>
  <si>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</si>
  <si>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</si>
  <si>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</si>
  <si>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</si>
  <si>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</si>
  <si>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</si>
  <si>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</si>
  <si>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</si>
  <si>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</si>
  <si>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</si>
  <si>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</si>
  <si>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</si>
  <si>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</si>
  <si>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</si>
  <si>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</si>
  <si>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</si>
  <si>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</si>
  <si>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</si>
  <si>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</si>
  <si>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</si>
  <si>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</si>
  <si>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</si>
  <si>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</si>
  <si>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</si>
  <si>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</si>
  <si>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</si>
  <si>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</si>
  <si>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</si>
  <si>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</si>
  <si>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</si>
  <si>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</si>
  <si>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</si>
  <si>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</si>
  <si>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</si>
  <si>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</si>
  <si>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</si>
  <si>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</si>
  <si>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</si>
  <si>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</si>
  <si>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</si>
  <si>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</si>
  <si>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</si>
  <si>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</si>
  <si>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</si>
  <si>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</si>
  <si>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</si>
  <si>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</si>
  <si>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</si>
  <si>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</si>
  <si>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</si>
  <si>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</si>
  <si>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</si>
  <si>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</si>
  <si>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</si>
  <si>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</si>
  <si>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</si>
  <si>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</si>
  <si>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</si>
  <si>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</si>
  <si>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</si>
  <si>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</si>
  <si>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</si>
  <si>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</si>
  <si>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</si>
  <si>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</si>
  <si>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</si>
  <si>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</si>
  <si>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</si>
  <si>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</si>
  <si>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</si>
  <si>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</si>
  <si>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</si>
  <si>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</si>
  <si>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</si>
  <si>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</si>
  <si>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</si>
  <si>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</si>
  <si>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</si>
  <si>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</si>
  <si>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</si>
  <si>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</si>
  <si>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</si>
  <si>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</si>
  <si>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</si>
  <si>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</si>
  <si>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</si>
  <si>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</si>
  <si>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</si>
  <si>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</si>
  <si>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</si>
  <si>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</si>
  <si>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</si>
  <si>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</si>
  <si>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</si>
  <si>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</si>
  <si>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</si>
  <si>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</si>
  <si>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</si>
  <si>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</si>
  <si>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</si>
  <si>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</si>
  <si>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</si>
  <si>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</si>
  <si>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</si>
  <si>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</si>
  <si>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</si>
  <si>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</si>
  <si>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</si>
  <si>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</si>
  <si>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</si>
  <si>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</si>
  <si>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</si>
  <si>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</si>
  <si>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</si>
  <si>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</si>
  <si>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</si>
  <si>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</si>
  <si>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</si>
  <si>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</si>
  <si>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</si>
  <si>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</si>
  <si>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</si>
  <si>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</si>
  <si>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</si>
  <si>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</si>
  <si>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</si>
  <si>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</si>
  <si>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</si>
  <si>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</si>
  <si>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</si>
  <si>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</si>
  <si>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</si>
  <si>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</si>
  <si>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</si>
  <si>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</si>
  <si>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</si>
  <si>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</si>
  <si>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</si>
  <si>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</si>
  <si>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</si>
  <si>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</si>
  <si>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</si>
  <si>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</si>
  <si>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</si>
  <si>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</si>
  <si>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</si>
  <si>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</si>
  <si>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</si>
  <si>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</si>
  <si>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</si>
  <si>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</si>
  <si>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</si>
  <si>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</si>
  <si>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</si>
  <si>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</si>
  <si>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</si>
  <si>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</si>
  <si>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</si>
  <si>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</si>
  <si>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</si>
  <si>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</si>
  <si>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</si>
  <si>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</si>
  <si>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</si>
  <si>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</si>
  <si>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</si>
  <si>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</si>
  <si>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</si>
  <si>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</si>
  <si>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</si>
  <si>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</si>
  <si>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</si>
  <si>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</si>
  <si>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</si>
  <si>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</si>
  <si>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</si>
  <si>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</si>
  <si>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</si>
  <si>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</si>
  <si>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</si>
  <si>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</si>
  <si>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</si>
  <si>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</si>
  <si>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</si>
  <si>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</si>
  <si>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</si>
  <si>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</si>
  <si>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</si>
  <si>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</si>
  <si>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</si>
  <si>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</si>
  <si>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</si>
  <si>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</si>
  <si>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</si>
  <si>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</si>
  <si>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</si>
  <si>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</si>
  <si>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</si>
  <si>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</si>
  <si>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</si>
  <si>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</si>
  <si>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</si>
  <si>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</si>
  <si>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</si>
  <si>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</si>
  <si>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</si>
  <si>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</si>
  <si>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</si>
  <si>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</si>
  <si>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</si>
  <si>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</si>
  <si>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</si>
  <si>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</si>
  <si>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</si>
  <si>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</si>
  <si>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</si>
  <si>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</si>
  <si>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</si>
  <si>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</si>
  <si>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</si>
  <si>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</si>
  <si>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</si>
  <si>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</si>
  <si>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</si>
  <si>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</si>
  <si>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</si>
  <si>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</si>
  <si>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</si>
  <si>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</si>
  <si>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</si>
  <si>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</si>
  <si>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</si>
  <si>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</si>
  <si>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</si>
  <si>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</si>
  <si>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</si>
  <si>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</si>
  <si>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</si>
  <si>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</si>
  <si>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</si>
  <si>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</si>
  <si>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</si>
  <si>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</si>
  <si>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</si>
  <si>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</si>
  <si>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</si>
  <si>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</si>
  <si>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</si>
  <si>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</si>
  <si>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</si>
  <si>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</si>
  <si>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</si>
  <si>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</si>
  <si>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</si>
  <si>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</si>
  <si>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</si>
  <si>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</si>
  <si>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</si>
  <si>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</si>
  <si>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</si>
  <si>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</si>
  <si>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</si>
  <si>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</si>
  <si>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</si>
  <si>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</si>
  <si>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</si>
  <si>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</si>
  <si>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</si>
  <si>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</si>
  <si>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</si>
  <si>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</si>
  <si>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</si>
  <si>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</si>
  <si>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</si>
  <si>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</si>
  <si>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</si>
  <si>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</si>
  <si>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</si>
  <si>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</si>
  <si>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</si>
  <si>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</si>
  <si>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</si>
  <si>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</si>
  <si>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</si>
  <si>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</si>
  <si>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</si>
  <si>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</si>
  <si>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</si>
  <si>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</si>
  <si>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</si>
  <si>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</si>
  <si>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</si>
  <si>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</si>
  <si>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</si>
  <si>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</si>
  <si>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</si>
  <si>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</si>
  <si>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</si>
  <si>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</si>
  <si>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</si>
  <si>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</si>
  <si>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</si>
  <si>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</si>
  <si>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</si>
  <si>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</si>
  <si>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</si>
  <si>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</si>
  <si>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</si>
  <si>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</si>
  <si>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</si>
  <si>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</si>
  <si>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</si>
  <si>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</si>
  <si>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</si>
  <si>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</si>
  <si>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</si>
  <si>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</si>
  <si>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</si>
  <si>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</si>
  <si>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</si>
  <si>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</si>
  <si>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</si>
  <si>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</si>
  <si>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</si>
  <si>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</si>
  <si>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</si>
  <si>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</si>
  <si>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</si>
  <si>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</si>
  <si>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</si>
  <si>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</si>
  <si>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</si>
  <si>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</si>
  <si>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</si>
  <si>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</si>
  <si>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</si>
  <si>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</si>
  <si>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</si>
  <si>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</si>
  <si>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</si>
  <si>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</si>
  <si>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</si>
  <si>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</si>
  <si>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</si>
  <si>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</si>
  <si>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</si>
  <si>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</si>
  <si>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</si>
  <si>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</si>
  <si>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</si>
  <si>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</si>
  <si>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</si>
  <si>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</si>
  <si>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</si>
  <si>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</si>
  <si>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</si>
  <si>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</si>
  <si>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</si>
  <si>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</si>
  <si>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</si>
  <si>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</si>
  <si>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</si>
  <si>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</si>
  <si>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</si>
  <si>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</si>
  <si>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</si>
  <si>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</si>
  <si>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</si>
  <si>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</si>
  <si>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</si>
  <si>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</si>
  <si>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</si>
  <si>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</si>
  <si>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</si>
  <si>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</si>
  <si>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</si>
  <si>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</si>
  <si>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</si>
  <si>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</si>
  <si>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</si>
  <si>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</si>
  <si>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</si>
  <si>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</si>
  <si>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</si>
  <si>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</si>
  <si>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</si>
  <si>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</si>
  <si>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</si>
  <si>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</si>
  <si>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</si>
  <si>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</si>
  <si>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</si>
  <si>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</si>
  <si>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</si>
  <si>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</si>
  <si>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</si>
  <si>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</si>
  <si>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</si>
  <si>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</si>
  <si>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</si>
  <si>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</si>
  <si>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</si>
  <si>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</si>
  <si>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</si>
  <si>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</si>
  <si>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</si>
  <si>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</si>
  <si>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</si>
  <si>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</si>
  <si>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</si>
  <si>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</si>
  <si>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</si>
  <si>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</si>
  <si>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</si>
  <si>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</si>
  <si>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</si>
  <si>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</si>
  <si>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</si>
  <si>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</si>
  <si>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</si>
  <si>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</si>
  <si>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</si>
  <si>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</si>
  <si>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</si>
  <si>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</si>
  <si>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</si>
  <si>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</si>
  <si>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</si>
  <si>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</si>
  <si>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</si>
  <si>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</si>
  <si>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</si>
  <si>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</si>
  <si>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</si>
  <si>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</si>
  <si>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</si>
  <si>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</si>
  <si>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</si>
  <si>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</si>
  <si>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</si>
  <si>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</si>
  <si>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</si>
  <si>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</si>
  <si>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</si>
  <si>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</si>
  <si>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</si>
  <si>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</si>
  <si>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</si>
  <si>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</si>
  <si>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</si>
  <si>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</si>
  <si>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</si>
  <si>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</si>
  <si>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</si>
  <si>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</si>
  <si>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</si>
  <si>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</si>
  <si>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</si>
  <si>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</si>
  <si>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</si>
  <si>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</si>
  <si>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</si>
  <si>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</si>
  <si>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</si>
  <si>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</si>
  <si>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</si>
  <si>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</si>
  <si>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</si>
  <si>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</si>
  <si>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</si>
  <si>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</si>
  <si>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</si>
  <si>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</si>
  <si>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</si>
  <si>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</si>
  <si>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</si>
  <si>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</si>
  <si>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</si>
  <si>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</si>
  <si>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</si>
  <si>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</si>
  <si>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</si>
  <si>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</si>
  <si>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</si>
  <si>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</si>
  <si>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</si>
  <si>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</si>
  <si>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</si>
  <si>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</si>
  <si>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</si>
  <si>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</si>
  <si>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</si>
  <si>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</si>
  <si>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</si>
  <si>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</si>
  <si>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</si>
  <si>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</si>
  <si>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</si>
  <si>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</si>
  <si>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</si>
  <si>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</si>
  <si>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</si>
  <si>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</si>
  <si>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</si>
  <si>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</si>
  <si>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</si>
  <si>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</si>
  <si>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</si>
  <si>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</si>
  <si>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</si>
  <si>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</si>
  <si>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</si>
  <si>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</si>
  <si>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</si>
  <si>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</si>
  <si>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</si>
  <si>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</si>
  <si>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</si>
  <si>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</si>
  <si>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</si>
  <si>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</si>
  <si>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</si>
  <si>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</si>
  <si>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</si>
  <si>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</si>
  <si>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</si>
  <si>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</si>
  <si>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</si>
  <si>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</si>
  <si>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</si>
  <si>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</si>
  <si>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</si>
  <si>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</si>
  <si>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</si>
  <si>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</si>
  <si>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</si>
  <si>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</si>
  <si>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</si>
  <si>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</si>
  <si>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</si>
  <si>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</si>
  <si>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</si>
  <si>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</si>
  <si>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</si>
  <si>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</si>
  <si>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</si>
  <si>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</si>
  <si>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</si>
  <si>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</si>
  <si>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</si>
  <si>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</si>
  <si>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</si>
  <si>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</si>
  <si>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</si>
  <si>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</si>
  <si>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</si>
  <si>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</si>
  <si>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</si>
  <si>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</si>
  <si>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</si>
  <si>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</si>
  <si>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</si>
  <si>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</si>
  <si>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</si>
  <si>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</si>
  <si>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</si>
  <si>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</si>
  <si>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</si>
  <si>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</si>
  <si>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</si>
  <si>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</si>
  <si>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</si>
  <si>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</si>
  <si>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</si>
  <si>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</si>
  <si>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</si>
  <si>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</si>
  <si>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</si>
  <si>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</si>
  <si>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</si>
  <si>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</si>
  <si>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</si>
  <si>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</si>
  <si>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</si>
  <si>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</si>
  <si>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</si>
  <si>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</si>
  <si>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</si>
  <si>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</si>
  <si>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</si>
  <si>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</si>
  <si>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</si>
  <si>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</si>
  <si>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</si>
  <si>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</si>
  <si>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</si>
  <si>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</si>
  <si>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</si>
  <si>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</si>
  <si>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</si>
  <si>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</si>
  <si>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</si>
  <si>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</si>
  <si>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</si>
  <si>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</si>
  <si>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</si>
  <si>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</si>
  <si>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</si>
  <si>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</si>
  <si>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</si>
  <si>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</si>
  <si>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</si>
  <si>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</si>
  <si>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</si>
  <si>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</si>
  <si>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</si>
  <si>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</si>
  <si>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</si>
  <si>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</si>
  <si>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</si>
  <si>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</si>
  <si>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</si>
  <si>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</si>
  <si>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</si>
  <si>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</si>
  <si>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</si>
  <si>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</si>
  <si>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</si>
  <si>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</si>
  <si>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</si>
  <si>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</si>
  <si>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</si>
  <si>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</si>
  <si>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</si>
  <si>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</si>
  <si>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</si>
  <si>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</si>
  <si>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</si>
  <si>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</si>
  <si>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</si>
  <si>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</si>
  <si>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</si>
  <si>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</si>
  <si>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</si>
  <si>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</si>
  <si>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</si>
  <si>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</si>
  <si>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</si>
  <si>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</si>
  <si>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</si>
  <si>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</si>
  <si>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</si>
  <si>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</si>
  <si>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</si>
  <si>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</si>
  <si>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</si>
  <si>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</si>
  <si>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</si>
  <si>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</si>
  <si>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</si>
  <si>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</si>
  <si>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</si>
  <si>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</si>
  <si>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</si>
  <si>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</si>
  <si>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</si>
  <si>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</si>
  <si>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</si>
  <si>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</si>
  <si>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</si>
  <si>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</si>
  <si>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</si>
  <si>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</si>
  <si>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</si>
  <si>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</si>
  <si>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</si>
  <si>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</si>
  <si>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</si>
  <si>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</si>
  <si>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</si>
  <si>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</si>
  <si>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</si>
  <si>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</si>
  <si>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</si>
  <si>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</si>
  <si>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</si>
  <si>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</si>
  <si>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</si>
  <si>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</si>
  <si>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</si>
  <si>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</si>
  <si>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</si>
  <si>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</si>
  <si>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</si>
  <si>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</si>
  <si>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</si>
  <si>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</si>
  <si>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</si>
  <si>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</si>
  <si>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</si>
  <si>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</si>
  <si>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</si>
  <si>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</si>
  <si>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</si>
  <si>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</si>
  <si>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</si>
  <si>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</si>
  <si>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</si>
  <si>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</si>
  <si>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</si>
  <si>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</si>
  <si>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</si>
  <si>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</si>
  <si>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</si>
  <si>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</si>
  <si>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</si>
  <si>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</si>
  <si>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</si>
  <si>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</si>
  <si>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</si>
  <si>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</si>
  <si>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</si>
  <si>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</si>
  <si>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</si>
  <si>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</si>
  <si>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</si>
  <si>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</si>
  <si>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</si>
  <si>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</si>
  <si>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</si>
  <si>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</si>
  <si>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</si>
  <si>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</si>
  <si>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</si>
  <si>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</si>
  <si>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</si>
  <si>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</si>
  <si>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</si>
  <si>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</si>
  <si>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</si>
  <si>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</si>
  <si>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</si>
  <si>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</si>
  <si>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</si>
  <si>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</si>
  <si>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</si>
  <si>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</si>
  <si>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</si>
  <si>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</si>
  <si>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</si>
  <si>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</si>
  <si>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</si>
  <si>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</si>
  <si>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</si>
  <si>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</si>
  <si>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</si>
  <si>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</si>
  <si>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</si>
  <si>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</si>
  <si>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</si>
  <si>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</si>
  <si>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</si>
  <si>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</si>
  <si>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</si>
  <si>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</si>
  <si>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</si>
  <si>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</si>
  <si>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</si>
  <si>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</si>
  <si>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</si>
  <si>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</si>
  <si>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</si>
  <si>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</si>
  <si>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</si>
  <si>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</si>
  <si>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</si>
  <si>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</si>
  <si>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</si>
  <si>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</si>
  <si>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</si>
  <si>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</si>
  <si>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</si>
  <si>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</si>
  <si>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</si>
  <si>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</si>
  <si>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</si>
  <si>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</si>
  <si>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</si>
  <si>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</si>
  <si>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</si>
  <si>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</si>
  <si>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</si>
  <si>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</si>
  <si>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</si>
  <si>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</si>
  <si>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</si>
  <si>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</si>
  <si>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</si>
  <si>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</si>
  <si>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</si>
  <si>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</si>
  <si>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</si>
  <si>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</si>
  <si>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</si>
  <si>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</si>
  <si>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</si>
  <si>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</si>
  <si>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</si>
  <si>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</si>
  <si>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</si>
  <si>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</si>
  <si>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</si>
  <si>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</si>
  <si>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</si>
  <si>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</si>
  <si>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</si>
  <si>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</si>
  <si>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</si>
  <si>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</si>
  <si>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</si>
  <si>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</si>
  <si>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</si>
  <si>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</si>
  <si>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</si>
  <si>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</si>
  <si>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</si>
  <si>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</si>
  <si>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</si>
  <si>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</si>
  <si>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</si>
  <si>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</si>
  <si>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</si>
  <si>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</si>
  <si>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</si>
  <si>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</si>
  <si>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</si>
  <si>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</si>
  <si>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</si>
  <si>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</si>
  <si>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</si>
  <si>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</si>
  <si>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</si>
  <si>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</si>
  <si>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</si>
  <si>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</si>
  <si>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</si>
  <si>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</si>
  <si>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</si>
  <si>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</si>
  <si>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</si>
  <si>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</si>
  <si>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</si>
  <si>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</si>
  <si>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</si>
  <si>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</si>
  <si>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</si>
  <si>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</si>
  <si>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</si>
  <si>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</si>
  <si>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</si>
  <si>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</si>
  <si>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</si>
  <si>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</si>
  <si>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</si>
  <si>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</si>
  <si>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</si>
  <si>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</si>
  <si>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</si>
  <si>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</si>
  <si>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</si>
  <si>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</si>
  <si>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</si>
  <si>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</si>
  <si>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</si>
  <si>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</si>
  <si>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</si>
  <si>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</si>
  <si>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</si>
  <si>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</si>
  <si>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</si>
  <si>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</si>
  <si>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</si>
  <si>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</si>
  <si>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</si>
  <si>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</si>
  <si>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</si>
  <si>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</si>
  <si>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</si>
  <si>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</si>
  <si>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</si>
  <si>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</si>
  <si>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</si>
  <si>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</si>
  <si>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</si>
  <si>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</si>
  <si>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</si>
  <si>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</si>
  <si>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</si>
  <si>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</si>
  <si>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</si>
  <si>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</si>
  <si>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</si>
  <si>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</si>
  <si>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</si>
  <si>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</si>
  <si>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</si>
  <si>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</si>
  <si>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</si>
  <si>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</si>
  <si>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</si>
  <si>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</si>
  <si>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</si>
  <si>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</si>
  <si>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</si>
  <si>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</si>
  <si>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</si>
  <si>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</si>
  <si>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</si>
  <si>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</si>
  <si>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</si>
  <si>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</si>
  <si>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</si>
  <si>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</si>
  <si>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</si>
  <si>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</si>
  <si>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</si>
  <si>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</si>
  <si>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</si>
  <si>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</si>
  <si>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</si>
  <si>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</si>
  <si>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</si>
  <si>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</si>
  <si>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</si>
  <si>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</si>
  <si>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</si>
  <si>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</si>
  <si>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</si>
  <si>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</si>
  <si>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</si>
  <si>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</si>
  <si>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</si>
  <si>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</si>
  <si>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</si>
  <si>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</si>
  <si>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</si>
  <si>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</si>
  <si>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</si>
  <si>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</si>
  <si>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</si>
  <si>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</si>
  <si>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</si>
  <si>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</si>
  <si>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</si>
  <si>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</si>
  <si>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</si>
  <si>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</si>
  <si>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</si>
  <si>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</si>
  <si>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</si>
  <si>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</si>
  <si>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</si>
  <si>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</si>
  <si>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</si>
  <si>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</si>
  <si>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</si>
  <si>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</si>
  <si>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</si>
  <si>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</si>
  <si>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</si>
  <si>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</si>
  <si>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</si>
  <si>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</si>
  <si>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</si>
  <si>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</si>
  <si>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</si>
  <si>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</si>
  <si>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</si>
  <si>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</si>
  <si>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</si>
  <si>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</si>
  <si>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</si>
  <si>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</si>
  <si>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</si>
  <si>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</si>
  <si>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</si>
  <si>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</si>
  <si>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</si>
  <si>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</si>
  <si>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</si>
  <si>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</si>
  <si>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</si>
  <si>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</si>
  <si>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</si>
  <si>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</si>
  <si>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</si>
  <si>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</si>
  <si>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</si>
  <si>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</si>
  <si>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</si>
  <si>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</si>
  <si>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</si>
  <si>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</si>
  <si>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</si>
  <si>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</si>
  <si>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</si>
  <si>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</si>
  <si>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</si>
  <si>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</si>
  <si>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</si>
  <si>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</si>
  <si>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</si>
  <si>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</si>
  <si>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</si>
  <si>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</si>
  <si>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</si>
  <si>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</si>
  <si>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</si>
  <si>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</si>
  <si>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</si>
  <si>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</si>
  <si>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</si>
  <si>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</si>
  <si>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</si>
  <si>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</si>
  <si>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</si>
  <si>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</si>
  <si>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</si>
  <si>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</si>
  <si>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</si>
  <si>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</si>
  <si>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</si>
  <si>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</si>
  <si>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</si>
  <si>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</si>
  <si>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</si>
  <si>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</si>
  <si>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</si>
  <si>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</si>
  <si>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</si>
  <si>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</si>
  <si>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</si>
  <si>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</si>
  <si>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</si>
  <si>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</si>
  <si>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</si>
  <si>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</si>
  <si>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</si>
  <si>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</si>
  <si>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</si>
  <si>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</si>
  <si>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</si>
  <si>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</si>
  <si>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</si>
  <si>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</si>
  <si>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</si>
  <si>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</si>
  <si>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</si>
  <si>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</si>
  <si>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</si>
  <si>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</si>
  <si>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</si>
  <si>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</si>
  <si>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</si>
  <si>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</si>
  <si>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</si>
  <si>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</si>
  <si>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</si>
  <si>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</si>
  <si>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</si>
  <si>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</si>
  <si>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</si>
  <si>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</si>
  <si>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</si>
  <si>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</si>
  <si>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</si>
  <si>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</si>
  <si>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</si>
  <si>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</si>
  <si>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</si>
  <si>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</si>
  <si>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</si>
  <si>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</si>
  <si>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</si>
  <si>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</si>
  <si>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</si>
  <si>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</si>
  <si>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</si>
  <si>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</si>
  <si>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</si>
  <si>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</si>
  <si>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</si>
  <si>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</si>
  <si>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</si>
  <si>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</si>
  <si>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</si>
  <si>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</si>
  <si>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</si>
  <si>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</si>
  <si>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</si>
  <si>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</si>
  <si>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</si>
  <si>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</si>
  <si>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</si>
  <si>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</si>
  <si>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</si>
  <si>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</si>
  <si>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</si>
  <si>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</si>
  <si>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</si>
  <si>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</si>
  <si>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</si>
  <si>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</si>
  <si>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</si>
  <si>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</si>
  <si>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</si>
  <si>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</si>
  <si>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</si>
  <si>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</si>
  <si>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</si>
  <si>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</si>
  <si>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</si>
  <si>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</si>
  <si>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</si>
  <si>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</si>
  <si>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</si>
  <si>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</si>
  <si>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</si>
  <si>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</si>
  <si>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</si>
  <si>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</si>
  <si>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</si>
  <si>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</si>
  <si>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</si>
  <si>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</si>
  <si>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</si>
  <si>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</si>
  <si>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</si>
  <si>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</si>
  <si>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</si>
  <si>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</si>
  <si>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</si>
  <si>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</si>
  <si>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</si>
  <si>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</si>
  <si>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</si>
  <si>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</si>
  <si>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</si>
  <si>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</si>
  <si>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</si>
  <si>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</si>
  <si>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</si>
  <si>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</si>
  <si>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</si>
  <si>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</si>
  <si>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</si>
  <si>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</si>
  <si>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</si>
  <si>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</si>
  <si>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</si>
  <si>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</si>
  <si>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</si>
  <si>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</si>
  <si>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</si>
  <si>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</si>
  <si>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</si>
  <si>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</si>
  <si>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</si>
  <si>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</si>
  <si>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</si>
  <si>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</si>
  <si>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</si>
  <si>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</si>
  <si>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</si>
  <si>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</si>
  <si>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</si>
  <si>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</si>
  <si>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</si>
  <si>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</si>
  <si>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</si>
  <si>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</si>
  <si>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</si>
  <si>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</si>
  <si>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</si>
  <si>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</si>
  <si>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</si>
  <si>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</si>
  <si>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</si>
  <si>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</si>
  <si>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</si>
  <si>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</si>
  <si>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</si>
  <si>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</si>
  <si>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</si>
  <si>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</si>
  <si>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</si>
  <si>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</si>
  <si>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</si>
  <si>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</si>
  <si>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</si>
  <si>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</si>
  <si>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</si>
  <si>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</si>
  <si>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</si>
  <si>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</si>
  <si>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</si>
  <si>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</si>
  <si>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</si>
  <si>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</si>
  <si>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</si>
  <si>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</si>
  <si>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</si>
  <si>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</si>
  <si>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</si>
  <si>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</si>
  <si>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</si>
  <si>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</si>
  <si>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</si>
  <si>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</si>
  <si>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</si>
  <si>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</si>
  <si>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</si>
  <si>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</si>
  <si>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</si>
  <si>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</si>
  <si>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</si>
  <si>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</si>
  <si>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</si>
  <si>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</si>
  <si>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</si>
  <si>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</si>
  <si>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</si>
  <si>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</si>
  <si>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</si>
  <si>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</si>
  <si>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</si>
  <si>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</si>
  <si>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</si>
  <si>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</si>
  <si>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</si>
  <si>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</si>
  <si>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</si>
  <si>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</si>
  <si>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</si>
  <si>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</si>
  <si>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</si>
  <si>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</si>
  <si>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</si>
  <si>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</si>
  <si>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</si>
  <si>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</si>
  <si>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</si>
  <si>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</si>
  <si>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</si>
  <si>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</si>
  <si>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</si>
  <si>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</si>
  <si>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</si>
  <si>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</si>
  <si>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</si>
  <si>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</si>
  <si>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</si>
  <si>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</si>
  <si>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</si>
  <si>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</si>
  <si>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</si>
  <si>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</si>
  <si>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</si>
  <si>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</si>
  <si>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</si>
  <si>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</si>
  <si>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</si>
  <si>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</si>
  <si>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</si>
  <si>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</si>
  <si>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</si>
  <si>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</si>
  <si>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</si>
  <si>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</si>
  <si>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</si>
  <si>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</si>
  <si>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</si>
  <si>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</si>
  <si>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</si>
  <si>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</si>
  <si>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</si>
  <si>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</si>
  <si>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</si>
  <si>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</si>
  <si>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</si>
  <si>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</si>
  <si>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</si>
  <si>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</si>
  <si>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</si>
  <si>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</si>
  <si>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</si>
  <si>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</si>
  <si>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</si>
  <si>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</si>
  <si>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</si>
  <si>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</si>
  <si>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</si>
  <si>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</si>
  <si>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</si>
  <si>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</si>
  <si>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</si>
  <si>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</si>
  <si>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</si>
  <si>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</si>
  <si>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</si>
  <si>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</si>
  <si>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</si>
  <si>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</si>
  <si>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</si>
  <si>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</si>
  <si>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</si>
  <si>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</si>
  <si>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</si>
  <si>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</si>
  <si>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</si>
  <si>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</si>
  <si>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</si>
  <si>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</si>
  <si>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</si>
  <si>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</si>
  <si>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</si>
  <si>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</si>
  <si>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</si>
  <si>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</si>
  <si>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</si>
  <si>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</si>
  <si>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</si>
  <si>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</si>
  <si>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</si>
  <si>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</si>
  <si>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</si>
  <si>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</si>
  <si>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</si>
  <si>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</si>
  <si>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</si>
  <si>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</si>
  <si>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</si>
  <si>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</si>
  <si>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</si>
  <si>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</si>
  <si>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</si>
  <si>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</si>
  <si>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</si>
  <si>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</si>
  <si>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</si>
  <si>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</si>
  <si>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</si>
  <si>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</si>
  <si>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</si>
  <si>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</si>
  <si>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</si>
  <si>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</si>
  <si>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</si>
  <si>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</si>
  <si>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</si>
  <si>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</si>
  <si>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</si>
  <si>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</si>
  <si>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</si>
  <si>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</si>
  <si>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</si>
  <si>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</si>
  <si>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</si>
  <si>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</si>
  <si>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</si>
  <si>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</si>
  <si>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</si>
  <si>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</si>
  <si>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</si>
  <si>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</si>
  <si>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</si>
  <si>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</si>
  <si>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</si>
  <si>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</si>
  <si>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</si>
  <si>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</si>
  <si>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</si>
  <si>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</si>
  <si>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</si>
  <si>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</si>
  <si>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</si>
  <si>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</si>
  <si>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</si>
  <si>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</si>
  <si>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</si>
  <si>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</si>
  <si>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</si>
  <si>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</si>
  <si>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</si>
  <si>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</si>
  <si>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</si>
  <si>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</si>
  <si>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</si>
  <si>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</si>
  <si>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</si>
  <si>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</si>
  <si>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</si>
  <si>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</si>
  <si>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</si>
  <si>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</si>
  <si>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</si>
  <si>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</si>
  <si>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</si>
  <si>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</si>
  <si>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</si>
  <si>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</si>
  <si>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</si>
  <si>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</si>
  <si>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</si>
  <si>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</si>
  <si>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</si>
  <si>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</si>
  <si>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</si>
  <si>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</si>
  <si>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</si>
  <si>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</si>
  <si>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</si>
  <si>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</si>
  <si>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</si>
  <si>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</si>
  <si>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</si>
  <si>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</si>
  <si>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</si>
  <si>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</si>
  <si>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</si>
  <si>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</si>
  <si>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</si>
  <si>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</si>
  <si>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</si>
  <si>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</si>
  <si>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</si>
  <si>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</si>
  <si>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</si>
  <si>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</si>
  <si>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</si>
  <si>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</si>
  <si>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</si>
  <si>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</si>
  <si>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</si>
  <si>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</si>
  <si>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</si>
  <si>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</si>
  <si>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</si>
  <si>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</si>
  <si>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</si>
  <si>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</si>
  <si>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</si>
  <si>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</si>
  <si>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</si>
  <si>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</si>
  <si>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</si>
  <si>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</si>
  <si>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</si>
  <si>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</si>
  <si>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</si>
  <si>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</si>
  <si>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</si>
  <si>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</si>
  <si>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</si>
  <si>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</si>
  <si>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</si>
  <si>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</si>
  <si>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</si>
  <si>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</si>
  <si>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</si>
  <si>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</si>
  <si>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</si>
  <si>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</si>
  <si>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</si>
  <si>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</si>
  <si>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</si>
  <si>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</si>
  <si>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</si>
  <si>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</si>
  <si>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</si>
  <si>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</si>
  <si>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</si>
  <si>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</si>
  <si>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</si>
  <si>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</si>
  <si>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</si>
  <si>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</si>
  <si>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</si>
  <si>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</si>
  <si>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</si>
  <si>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</si>
  <si>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</si>
  <si>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</si>
  <si>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</si>
  <si>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</si>
  <si>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</si>
  <si>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</si>
  <si>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</si>
  <si>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</si>
  <si>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</si>
  <si>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</si>
  <si>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</si>
  <si>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</si>
  <si>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</si>
  <si>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</si>
  <si>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</si>
  <si>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</si>
  <si>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</si>
  <si>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</si>
  <si>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</si>
  <si>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</si>
  <si>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</si>
  <si>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</si>
  <si>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</si>
  <si>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</si>
  <si>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</si>
  <si>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</si>
  <si>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</si>
  <si>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</si>
  <si>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</si>
  <si>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</si>
  <si>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</si>
  <si>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</si>
  <si>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</si>
  <si>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</si>
  <si>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</si>
  <si>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</si>
  <si>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</si>
  <si>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</si>
  <si>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</si>
  <si>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</si>
  <si>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</si>
  <si>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</si>
  <si>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</si>
  <si>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</si>
  <si>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</si>
  <si>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</si>
  <si>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</si>
  <si>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</si>
  <si>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</si>
  <si>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</si>
  <si>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</si>
  <si>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</si>
  <si>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</si>
  <si>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</si>
  <si>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</si>
  <si>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</si>
  <si>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</si>
  <si>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</si>
  <si>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</si>
  <si>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</si>
  <si>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</si>
  <si>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</si>
  <si>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</si>
  <si>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</si>
  <si>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</si>
  <si>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</si>
  <si>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</si>
  <si>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</si>
  <si>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</si>
  <si>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</si>
  <si>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</si>
  <si>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</si>
  <si>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</si>
  <si>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</si>
  <si>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</si>
  <si>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</si>
  <si>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</si>
  <si>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</si>
  <si>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</si>
  <si>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</si>
  <si>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</si>
  <si>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</si>
  <si>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</si>
  <si>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</si>
  <si>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</si>
  <si>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</si>
  <si>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</si>
  <si>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</si>
  <si>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</si>
  <si>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</si>
  <si>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</si>
  <si>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</si>
  <si>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</si>
  <si>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</si>
  <si>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</si>
  <si>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</si>
  <si>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</si>
  <si>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</si>
  <si>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</si>
  <si>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</si>
  <si>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</si>
  <si>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</si>
  <si>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</si>
  <si>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</si>
  <si>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</si>
  <si>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</si>
  <si>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</si>
  <si>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</si>
  <si>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</si>
  <si>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</si>
  <si>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</si>
  <si>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</si>
  <si>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</si>
  <si>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</si>
  <si>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</si>
  <si>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</si>
  <si>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</si>
  <si>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</si>
  <si>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</si>
  <si>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</si>
  <si>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</si>
  <si>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</si>
  <si>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</si>
  <si>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</si>
  <si>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</si>
  <si>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</si>
  <si>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</si>
  <si>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</si>
  <si>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</si>
  <si>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</si>
  <si>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</si>
  <si>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</si>
  <si>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</si>
  <si>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</si>
  <si>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</si>
  <si>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</si>
  <si>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</si>
  <si>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</si>
  <si>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</si>
  <si>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</si>
  <si>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</si>
  <si>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</si>
  <si>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</si>
  <si>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</si>
  <si>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</si>
  <si>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</si>
  <si>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</si>
  <si>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</si>
  <si>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</si>
  <si>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</si>
  <si>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</si>
  <si>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</si>
  <si>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</si>
  <si>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</si>
  <si>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</si>
  <si>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</si>
  <si>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</si>
  <si>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</si>
  <si>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</si>
  <si>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</si>
  <si>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</si>
  <si>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</si>
  <si>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</si>
  <si>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</si>
  <si>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</si>
  <si>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</si>
  <si>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</si>
  <si>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</si>
  <si>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</si>
  <si>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</si>
  <si>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</si>
  <si>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</si>
  <si>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</si>
  <si>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</si>
  <si>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</si>
  <si>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</si>
  <si>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</si>
  <si>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</si>
  <si>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</si>
  <si>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</si>
  <si>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</si>
  <si>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</si>
  <si>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</si>
  <si>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</si>
  <si>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</si>
  <si>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</si>
  <si>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</si>
  <si>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</si>
  <si>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</si>
  <si>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</si>
  <si>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</si>
  <si>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</si>
  <si>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</si>
  <si>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</si>
  <si>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</si>
  <si>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</si>
  <si>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</si>
  <si>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</si>
  <si>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</si>
  <si>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</si>
  <si>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</si>
  <si>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</si>
  <si>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</si>
  <si>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</si>
  <si>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</si>
  <si>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</si>
  <si>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</si>
  <si>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</si>
  <si>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</si>
  <si>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</si>
  <si>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</si>
  <si>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</si>
  <si>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</si>
  <si>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</si>
  <si>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</si>
  <si>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</si>
  <si>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</si>
  <si>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</si>
  <si>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</si>
  <si>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</si>
  <si>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</si>
  <si>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</si>
  <si>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</si>
  <si>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</si>
  <si>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</si>
  <si>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</si>
  <si>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</si>
  <si>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</si>
  <si>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</si>
  <si>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</si>
  <si>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</si>
  <si>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</si>
  <si>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</si>
  <si>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</si>
  <si>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</si>
  <si>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</si>
  <si>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</si>
  <si>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</si>
  <si>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</si>
  <si>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</si>
  <si>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</si>
  <si>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</si>
  <si>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</si>
  <si>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</si>
  <si>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</si>
  <si>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</si>
  <si>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</si>
  <si>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</si>
  <si>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</si>
  <si>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</si>
  <si>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</si>
  <si>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</si>
  <si>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</si>
  <si>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</si>
  <si>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</si>
  <si>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</si>
  <si>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</si>
  <si>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</si>
  <si>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</si>
  <si>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</si>
  <si>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</si>
  <si>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</si>
  <si>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</si>
  <si>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</si>
  <si>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</si>
  <si>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</si>
  <si>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</si>
  <si>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</si>
  <si>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</si>
  <si>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</si>
  <si>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</si>
  <si>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</si>
  <si>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</si>
  <si>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</si>
  <si>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</si>
  <si>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</si>
  <si>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</si>
  <si>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</si>
  <si>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</si>
  <si>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</si>
  <si>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</si>
  <si>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</si>
  <si>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</si>
  <si>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</si>
  <si>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</si>
  <si>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</si>
  <si>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</si>
  <si>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</si>
  <si>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</si>
  <si>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</si>
  <si>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</si>
  <si>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</si>
  <si>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</si>
  <si>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</si>
  <si>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</si>
  <si>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</si>
  <si>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</si>
  <si>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</si>
  <si>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</si>
  <si>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</si>
  <si>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</si>
  <si>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</si>
  <si>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</si>
  <si>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</si>
  <si>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</si>
  <si>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</si>
  <si>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</si>
  <si>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</si>
  <si>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</si>
  <si>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</si>
  <si>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</si>
  <si>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</si>
  <si>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</si>
  <si>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</si>
  <si>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</si>
  <si>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</si>
  <si>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</si>
  <si>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</si>
  <si>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</si>
  <si>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</si>
  <si>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</si>
  <si>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</si>
  <si>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</si>
  <si>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</si>
  <si>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</si>
  <si>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</si>
  <si>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</si>
  <si>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</si>
  <si>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</si>
  <si>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</si>
  <si>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</si>
  <si>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</si>
  <si>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</si>
  <si>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</si>
  <si>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</si>
  <si>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</si>
  <si>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</si>
  <si>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</si>
  <si>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</si>
  <si>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</si>
  <si>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</si>
  <si>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</si>
  <si>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</si>
  <si>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</si>
  <si>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</si>
  <si>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</si>
  <si>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</si>
  <si>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</si>
  <si>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</si>
  <si>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</si>
  <si>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</si>
  <si>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</si>
  <si>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</si>
  <si>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</si>
  <si>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</si>
  <si>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</si>
  <si>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</si>
  <si>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</si>
  <si>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</si>
  <si>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</si>
  <si>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</si>
  <si>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</si>
  <si>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</si>
  <si>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</si>
  <si>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</si>
  <si>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</si>
  <si>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</si>
  <si>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</si>
  <si>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</si>
  <si>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</si>
  <si>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</si>
  <si>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</si>
  <si>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</si>
  <si>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</si>
  <si>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</si>
  <si>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</si>
  <si>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</si>
  <si>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</si>
  <si>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</si>
  <si>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</si>
  <si>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</si>
  <si>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</si>
  <si>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</si>
  <si>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</si>
  <si>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</si>
  <si>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</si>
  <si>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</si>
  <si>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</si>
  <si>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</si>
  <si>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</si>
  <si>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</si>
  <si>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</si>
  <si>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</si>
  <si>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</si>
  <si>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</si>
  <si>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</si>
  <si>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</si>
  <si>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</si>
  <si>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</si>
  <si>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</si>
  <si>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</si>
  <si>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</si>
  <si>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</si>
  <si>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</si>
  <si>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</si>
  <si>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</si>
  <si>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</si>
  <si>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</si>
  <si>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</si>
  <si>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</si>
  <si>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</si>
  <si>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</si>
  <si>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</si>
  <si>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</si>
  <si>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</si>
  <si>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</si>
  <si>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</si>
  <si>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</si>
  <si>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</si>
  <si>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</si>
  <si>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</si>
  <si>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</si>
  <si>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</si>
  <si>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</si>
  <si>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</si>
  <si>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</si>
  <si>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</si>
  <si>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</si>
  <si>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</si>
  <si>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</si>
  <si>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</si>
  <si>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</si>
  <si>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</si>
  <si>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</si>
  <si>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</si>
  <si>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</si>
  <si>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</si>
  <si>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</si>
  <si>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</si>
  <si>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</si>
  <si>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</si>
  <si>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</si>
  <si>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</si>
  <si>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</si>
  <si>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</si>
  <si>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</si>
  <si>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</si>
  <si>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</si>
  <si>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</si>
  <si>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</si>
  <si>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</si>
  <si>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</si>
  <si>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</si>
  <si>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</si>
  <si>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</si>
  <si>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</si>
  <si>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</si>
  <si>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</si>
  <si>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</si>
  <si>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</si>
  <si>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</si>
  <si>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</si>
  <si>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</si>
  <si>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</si>
  <si>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</si>
  <si>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</si>
  <si>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</si>
  <si>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</si>
  <si>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</si>
  <si>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</si>
  <si>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</si>
  <si>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</si>
  <si>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</si>
  <si>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</si>
  <si>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</si>
  <si>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</si>
  <si>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</si>
  <si>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</si>
  <si>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</si>
  <si>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</si>
  <si>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</si>
  <si>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</si>
  <si>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</si>
  <si>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</si>
  <si>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</si>
  <si>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</si>
  <si>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</si>
  <si>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</si>
  <si>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</si>
  <si>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</si>
  <si>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</si>
  <si>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</si>
  <si>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</si>
  <si>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</si>
  <si>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</si>
  <si>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</si>
  <si>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</si>
  <si>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</si>
  <si>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</si>
  <si>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</si>
  <si>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</si>
  <si>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</si>
  <si>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</si>
  <si>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</si>
  <si>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</si>
  <si>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</si>
  <si>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</si>
  <si>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</si>
  <si>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</si>
  <si>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</si>
  <si>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</si>
  <si>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</si>
  <si>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</si>
  <si>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</si>
  <si>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</si>
  <si>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</si>
  <si>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</si>
  <si>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</si>
  <si>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</si>
  <si>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</si>
  <si>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</si>
  <si>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</si>
  <si>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</si>
  <si>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</si>
  <si>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</si>
  <si>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</si>
  <si>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</si>
  <si>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</si>
  <si>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</si>
  <si>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</si>
  <si>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</si>
  <si>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</si>
  <si>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</si>
  <si>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</si>
  <si>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</si>
  <si>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</si>
  <si>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</si>
  <si>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</si>
  <si>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</si>
  <si>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</si>
  <si>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</si>
  <si>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</si>
  <si>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</si>
  <si>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</si>
  <si>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</si>
  <si>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</si>
  <si>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</si>
  <si>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</si>
  <si>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</si>
  <si>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</si>
  <si>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</si>
  <si>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</si>
  <si>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</si>
  <si>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</si>
  <si>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</si>
  <si>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</si>
  <si>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</si>
  <si>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</si>
  <si>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</si>
  <si>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</si>
  <si>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</si>
  <si>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</si>
  <si>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</si>
  <si>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</si>
  <si>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</si>
  <si>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</si>
  <si>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</si>
  <si>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</si>
  <si>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</si>
  <si>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</si>
  <si>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</si>
  <si>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</si>
  <si>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</si>
  <si>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</si>
  <si>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</si>
  <si>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</si>
  <si>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</si>
  <si>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</si>
  <si>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</si>
  <si>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</si>
  <si>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</si>
  <si>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</si>
  <si>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</si>
  <si>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</si>
  <si>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</si>
  <si>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</si>
  <si>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</si>
  <si>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</si>
  <si>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</si>
  <si>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</si>
  <si>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</si>
  <si>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</si>
  <si>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</si>
  <si>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</si>
  <si>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</si>
  <si>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</si>
  <si>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</si>
  <si>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</si>
  <si>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</si>
  <si>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</si>
  <si>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</si>
  <si>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</si>
  <si>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</si>
  <si>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</si>
  <si>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</si>
  <si>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</si>
  <si>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</si>
  <si>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</si>
  <si>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</si>
  <si>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</si>
  <si>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</si>
  <si>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</si>
  <si>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</si>
  <si>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</si>
  <si>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</si>
  <si>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</si>
  <si>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</si>
  <si>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</si>
  <si>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</si>
  <si>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</si>
  <si>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</si>
  <si>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</si>
  <si>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</si>
  <si>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</si>
  <si>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</si>
  <si>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</si>
  <si>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</si>
  <si>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</si>
  <si>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</si>
  <si>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</si>
  <si>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</si>
  <si>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</si>
  <si>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</si>
  <si>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</si>
  <si>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</si>
  <si>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</si>
  <si>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</si>
  <si>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</si>
  <si>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</si>
  <si>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</si>
  <si>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</si>
  <si>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</si>
  <si>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</si>
  <si>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</si>
  <si>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</si>
  <si>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</si>
  <si>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</si>
  <si>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</si>
  <si>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</si>
  <si>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</si>
  <si>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</si>
  <si>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</si>
  <si>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</si>
  <si>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</si>
  <si>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</si>
  <si>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</si>
  <si>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</si>
  <si>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</si>
  <si>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</si>
  <si>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</si>
  <si>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</si>
  <si>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</si>
  <si>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</si>
  <si>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</si>
  <si>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</si>
  <si>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</si>
  <si>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</si>
  <si>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</si>
  <si>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</si>
  <si>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</si>
  <si>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</si>
  <si>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</si>
  <si>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</si>
  <si>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</si>
  <si>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</si>
  <si>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</si>
  <si>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</si>
  <si>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</si>
  <si>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</si>
  <si>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</si>
  <si>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</si>
  <si>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</si>
  <si>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</si>
  <si>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</si>
  <si>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</si>
  <si>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</si>
  <si>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</si>
  <si>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</si>
  <si>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</si>
  <si>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</si>
  <si>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</si>
  <si>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</si>
  <si>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</si>
  <si>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</si>
  <si>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</si>
  <si>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</si>
  <si>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</si>
  <si>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</si>
  <si>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</si>
  <si>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</si>
  <si>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</si>
  <si>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</si>
  <si>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</si>
  <si>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</si>
  <si>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</si>
  <si>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</si>
  <si>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</si>
  <si>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</si>
  <si>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</si>
  <si>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</si>
  <si>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</si>
  <si>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</si>
  <si>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</si>
  <si>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</si>
  <si>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</si>
  <si>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</si>
  <si>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</si>
  <si>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</si>
  <si>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</si>
  <si>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</si>
  <si>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</si>
  <si>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</si>
  <si>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</si>
  <si>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</si>
  <si>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</si>
  <si>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</si>
  <si>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</si>
  <si>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</si>
  <si>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</si>
  <si>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</si>
  <si>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</si>
  <si>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</si>
  <si>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</si>
  <si>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</si>
  <si>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</si>
  <si>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</si>
  <si>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</si>
  <si>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</si>
  <si>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</si>
  <si>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</si>
  <si>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</si>
  <si>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</si>
  <si>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</si>
  <si>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</si>
  <si>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</si>
  <si>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</si>
  <si>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</si>
  <si>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</si>
  <si>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</si>
  <si>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</si>
  <si>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</si>
  <si>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</si>
  <si>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</si>
  <si>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</si>
  <si>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</si>
  <si>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</si>
  <si>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</si>
  <si>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</si>
  <si>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</si>
  <si>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</si>
  <si>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</si>
  <si>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</si>
  <si>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</si>
  <si>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</si>
  <si>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</si>
  <si>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</si>
  <si>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</si>
  <si>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</si>
  <si>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</si>
  <si>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</si>
  <si>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</si>
  <si>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</si>
  <si>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</si>
  <si>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</si>
  <si>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</si>
  <si>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</si>
  <si>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</si>
  <si>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</si>
  <si>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</si>
  <si>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</si>
  <si>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</si>
  <si>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</si>
  <si>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</si>
  <si>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</si>
  <si>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</si>
  <si>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</si>
  <si>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</si>
  <si>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</si>
  <si>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</si>
  <si>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</si>
  <si>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</si>
  <si>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</si>
  <si>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</si>
  <si>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</si>
  <si>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</si>
  <si>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</si>
  <si>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</si>
  <si>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</si>
  <si>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</si>
  <si>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</si>
  <si>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</si>
  <si>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</si>
  <si>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</si>
  <si>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</si>
  <si>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</si>
  <si>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</si>
  <si>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</si>
  <si>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</si>
  <si>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</si>
  <si>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</si>
  <si>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</si>
  <si>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</si>
  <si>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</si>
  <si>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</si>
  <si>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</si>
  <si>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</si>
  <si>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</si>
  <si>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</si>
  <si>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</si>
  <si>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</si>
  <si>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</si>
  <si>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</si>
  <si>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</si>
  <si>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</si>
  <si>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</si>
  <si>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</si>
  <si>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</si>
  <si>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</si>
  <si>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</si>
  <si>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</si>
  <si>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</si>
  <si>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</si>
  <si>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</si>
  <si>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</si>
  <si>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</si>
  <si>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</si>
  <si>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</si>
  <si>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</si>
  <si>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</si>
  <si>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</si>
  <si>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</si>
  <si>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</si>
  <si>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</si>
  <si>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</si>
  <si>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</si>
  <si>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</si>
  <si>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</si>
  <si>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</si>
  <si>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</si>
  <si>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</si>
  <si>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</si>
  <si>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</si>
  <si>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</si>
  <si>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</si>
  <si>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</si>
  <si>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</si>
  <si>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</si>
  <si>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</si>
  <si>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</si>
  <si>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</si>
  <si>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</si>
  <si>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</si>
  <si>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</si>
  <si>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</si>
  <si>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</si>
  <si>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</si>
  <si>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</si>
  <si>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</si>
  <si>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</si>
  <si>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</si>
  <si>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</si>
  <si>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</si>
  <si>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</si>
  <si>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</si>
  <si>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</si>
  <si>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</si>
  <si>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</si>
  <si>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</si>
  <si>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</si>
  <si>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</si>
  <si>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</si>
  <si>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</si>
  <si>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</si>
  <si>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</si>
  <si>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</si>
  <si>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</si>
  <si>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</si>
  <si>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</si>
  <si>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</si>
  <si>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</si>
  <si>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</si>
  <si>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</si>
  <si>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</si>
  <si>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</si>
  <si>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</si>
  <si>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</si>
  <si>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</si>
  <si>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</si>
  <si>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</si>
  <si>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</si>
  <si>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</si>
  <si>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</si>
  <si>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</si>
  <si>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</si>
  <si>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</si>
  <si>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</si>
  <si>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</si>
  <si>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</si>
  <si>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</si>
  <si>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</si>
  <si>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</si>
  <si>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</si>
  <si>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</si>
  <si>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</si>
  <si>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</si>
  <si>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</si>
  <si>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</si>
  <si>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</si>
  <si>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</si>
  <si>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</si>
  <si>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</si>
  <si>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</si>
  <si>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</si>
  <si>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</si>
  <si>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</si>
  <si>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</si>
  <si>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</si>
  <si>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</si>
  <si>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</si>
  <si>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</si>
  <si>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</si>
  <si>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</si>
  <si>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</si>
  <si>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</si>
  <si>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</si>
  <si>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</si>
  <si>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</si>
  <si>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</si>
  <si>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</si>
  <si>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</si>
  <si>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</si>
  <si>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</si>
  <si>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</si>
  <si>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</si>
  <si>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</si>
  <si>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</si>
  <si>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</si>
  <si>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</si>
  <si>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</si>
  <si>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</si>
  <si>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</si>
  <si>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</si>
  <si>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</si>
  <si>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</si>
  <si>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</si>
  <si>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</si>
  <si>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</si>
  <si>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</si>
  <si>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</si>
  <si>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</si>
  <si>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</si>
  <si>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</si>
  <si>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</si>
  <si>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</si>
  <si>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</si>
  <si>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</si>
  <si>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</si>
  <si>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</si>
  <si>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</si>
  <si>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</si>
  <si>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</si>
  <si>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</si>
  <si>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</si>
  <si>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</si>
  <si>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</si>
  <si>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</si>
  <si>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</si>
  <si>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</si>
  <si>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</si>
  <si>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</si>
  <si>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</si>
  <si>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</si>
  <si>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</si>
  <si>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</si>
  <si>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</si>
  <si>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</si>
  <si>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</si>
  <si>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</si>
  <si>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</si>
  <si>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</si>
  <si>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</si>
  <si>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</si>
  <si>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</si>
  <si>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</si>
  <si>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</si>
  <si>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</si>
  <si>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</si>
  <si>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</si>
  <si>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</si>
  <si>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</si>
  <si>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</si>
  <si>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</si>
  <si>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</si>
  <si>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</si>
  <si>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</si>
  <si>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</si>
  <si>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</si>
  <si>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</si>
  <si>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</si>
  <si>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</si>
  <si>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</si>
  <si>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</si>
  <si>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</si>
  <si>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</si>
  <si>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</si>
  <si>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</si>
  <si>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</si>
  <si>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</si>
  <si>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</si>
  <si>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</si>
  <si>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</si>
  <si>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</si>
  <si>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</si>
  <si>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</si>
  <si>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</si>
  <si>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</si>
  <si>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</si>
  <si>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</si>
  <si>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</si>
  <si>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</si>
  <si>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</si>
  <si>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</si>
  <si>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</si>
  <si>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</si>
  <si>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</si>
  <si>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</si>
  <si>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</si>
  <si>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</si>
  <si>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</si>
  <si>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</si>
  <si>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</si>
  <si>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</si>
  <si>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</si>
  <si>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</si>
  <si>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</si>
  <si>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</si>
  <si>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</si>
  <si>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</si>
  <si>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</si>
  <si>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</si>
  <si>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</si>
  <si>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</si>
  <si>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</si>
  <si>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</si>
  <si>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</si>
  <si>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</si>
  <si>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</si>
  <si>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</si>
  <si>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</si>
  <si>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</si>
  <si>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</si>
  <si>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</si>
  <si>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</si>
  <si>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</si>
  <si>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</si>
  <si>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</si>
  <si>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</si>
  <si>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</si>
  <si>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</si>
  <si>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</si>
  <si>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</si>
  <si>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</si>
  <si>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</si>
  <si>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</si>
  <si>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</si>
  <si>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</si>
  <si>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</si>
  <si>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</si>
  <si>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</si>
  <si>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</si>
  <si>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</si>
  <si>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</si>
  <si>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</si>
  <si>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</si>
  <si>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</si>
  <si>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</si>
  <si>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</si>
  <si>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</si>
  <si>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</si>
  <si>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</si>
  <si>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</si>
  <si>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</si>
  <si>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</si>
  <si>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</si>
  <si>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</si>
  <si>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</si>
  <si>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</si>
  <si>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</si>
  <si>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</si>
  <si>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</si>
  <si>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</si>
  <si>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</si>
  <si>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</si>
  <si>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</si>
  <si>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</si>
  <si>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</si>
  <si>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</si>
  <si>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</si>
  <si>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</si>
  <si>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</si>
  <si>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</si>
  <si>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</si>
  <si>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</si>
  <si>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</si>
  <si>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</si>
  <si>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</si>
  <si>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</si>
  <si>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</si>
  <si>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</si>
  <si>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</si>
  <si>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</si>
  <si>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</si>
  <si>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</si>
  <si>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</si>
  <si>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</si>
  <si>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</si>
  <si>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</si>
  <si>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</si>
  <si>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</si>
  <si>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</si>
  <si>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</si>
  <si>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</si>
  <si>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</si>
  <si>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</si>
  <si>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</si>
  <si>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</si>
  <si>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</si>
  <si>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</si>
  <si>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</si>
  <si>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</si>
  <si>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</si>
  <si>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</si>
  <si>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</si>
  <si>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</si>
  <si>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</si>
  <si>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</si>
  <si>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</si>
  <si>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</si>
  <si>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</si>
  <si>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</si>
  <si>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</si>
  <si>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</si>
  <si>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</si>
  <si>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</si>
  <si>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</si>
  <si>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</si>
  <si>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</si>
  <si>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</si>
  <si>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</si>
  <si>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</si>
  <si>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</si>
  <si>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</si>
  <si>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</si>
  <si>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</si>
  <si>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</si>
  <si>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</si>
  <si>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</si>
  <si>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</si>
  <si>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</si>
  <si>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</si>
  <si>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</si>
  <si>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</si>
  <si>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</si>
  <si>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</si>
  <si>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</si>
  <si>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</si>
  <si>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</si>
  <si>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</si>
  <si>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</si>
  <si>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</si>
  <si>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</si>
  <si>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</si>
  <si>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</si>
  <si>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</si>
  <si>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</si>
  <si>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</si>
  <si>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</si>
  <si>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</si>
  <si>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</si>
  <si>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</si>
  <si>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</si>
  <si>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</si>
  <si>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</si>
  <si>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</si>
  <si>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</si>
  <si>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</si>
  <si>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</si>
  <si>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</si>
  <si>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</si>
  <si>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</si>
  <si>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</si>
  <si>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</si>
  <si>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</si>
  <si>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</si>
  <si>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</si>
  <si>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</si>
  <si>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</si>
  <si>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</si>
  <si>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</si>
  <si>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</si>
  <si>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</si>
  <si>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</si>
  <si>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</si>
  <si>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</si>
  <si>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</si>
  <si>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</si>
  <si>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</si>
  <si>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</si>
  <si>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</si>
  <si>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</si>
  <si>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</si>
  <si>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</si>
  <si>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</si>
  <si>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</si>
  <si>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</si>
  <si>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</si>
  <si>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</si>
  <si>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</si>
  <si>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</si>
  <si>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</si>
  <si>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</si>
  <si>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</si>
  <si>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</si>
  <si>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</si>
  <si>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</si>
  <si>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</si>
  <si>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</si>
  <si>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</si>
  <si>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</si>
  <si>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</si>
  <si>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</si>
  <si>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</si>
  <si>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</si>
  <si>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</si>
  <si>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</si>
  <si>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</si>
  <si>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</si>
  <si>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</si>
  <si>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</si>
  <si>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</si>
  <si>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</si>
  <si>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</si>
  <si>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</si>
  <si>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</si>
  <si>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</si>
  <si>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</si>
  <si>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</si>
  <si>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</si>
  <si>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</si>
  <si>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</si>
  <si>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</si>
  <si>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</si>
  <si>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</si>
  <si>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</si>
  <si>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</si>
  <si>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</si>
  <si>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</si>
  <si>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</si>
  <si>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</si>
  <si>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</si>
  <si>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</si>
  <si>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</si>
  <si>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</si>
  <si>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</si>
  <si>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</si>
  <si>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</si>
  <si>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</si>
  <si>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</si>
  <si>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</si>
  <si>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</si>
  <si>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</si>
  <si>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</si>
  <si>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</si>
  <si>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</si>
  <si>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</si>
  <si>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</si>
  <si>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</si>
  <si>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</si>
  <si>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</si>
  <si>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</si>
  <si>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</si>
  <si>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</si>
  <si>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</si>
  <si>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</si>
  <si>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</si>
  <si>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</si>
  <si>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</si>
  <si>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</si>
  <si>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</si>
  <si>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</si>
  <si>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</si>
  <si>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</si>
  <si>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</si>
  <si>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</si>
  <si>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</si>
  <si>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</si>
  <si>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</si>
  <si>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</si>
  <si>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</si>
  <si>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</si>
  <si>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</si>
  <si>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</si>
  <si>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</si>
  <si>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</si>
  <si>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</si>
  <si>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</si>
  <si>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</si>
  <si>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</si>
  <si>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</si>
  <si>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</si>
  <si>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</si>
  <si>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</si>
  <si>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</si>
  <si>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</si>
  <si>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</si>
  <si>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</si>
  <si>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</si>
  <si>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</si>
  <si>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</si>
  <si>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</si>
  <si>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</si>
  <si>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</si>
  <si>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</si>
  <si>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</si>
  <si>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</si>
  <si>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</si>
  <si>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</si>
  <si>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</si>
  <si>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</si>
  <si>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</si>
  <si>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</si>
  <si>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</si>
  <si>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</si>
  <si>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</si>
  <si>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</si>
  <si>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</si>
  <si>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</si>
  <si>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</si>
  <si>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</si>
  <si>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</si>
  <si>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</si>
  <si>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</si>
  <si>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</si>
  <si>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</si>
  <si>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</si>
  <si>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</si>
  <si>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</si>
  <si>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</si>
  <si>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</si>
  <si>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</si>
  <si>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</si>
  <si>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</si>
  <si>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</si>
  <si>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</si>
  <si>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</si>
  <si>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</si>
  <si>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</si>
  <si>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</si>
  <si>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</si>
  <si>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</si>
  <si>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</si>
  <si>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</si>
  <si>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</si>
  <si>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</si>
  <si>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</si>
  <si>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</si>
  <si>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</si>
  <si>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</si>
  <si>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</si>
  <si>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</si>
  <si>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</si>
  <si>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</si>
  <si>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</si>
  <si>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</si>
  <si>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</si>
  <si>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</si>
  <si>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</si>
  <si>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</si>
  <si>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</si>
  <si>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</si>
  <si>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</si>
  <si>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</si>
  <si>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</si>
  <si>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</si>
  <si>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</si>
  <si>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</si>
  <si>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</si>
  <si>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</si>
  <si>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</si>
  <si>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</si>
  <si>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</si>
  <si>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</si>
  <si>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</si>
  <si>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</si>
  <si>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</si>
  <si>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</si>
  <si>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</si>
  <si>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</si>
  <si>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</si>
  <si>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</si>
  <si>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</si>
  <si>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</si>
  <si>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</si>
  <si>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</si>
  <si>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</si>
  <si>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</si>
  <si>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</si>
  <si>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</si>
  <si>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</si>
  <si>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</si>
  <si>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</si>
  <si>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</si>
  <si>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</si>
  <si>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</si>
  <si>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</si>
  <si>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</si>
  <si>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</si>
  <si>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</si>
  <si>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</si>
  <si>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</si>
  <si>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</si>
  <si>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</si>
  <si>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</si>
  <si>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</si>
  <si>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</si>
  <si>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</si>
  <si>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</si>
  <si>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</si>
  <si>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</si>
  <si>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</si>
  <si>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</si>
  <si>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</si>
  <si>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</si>
  <si>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</si>
  <si>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</si>
  <si>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</si>
  <si>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</si>
  <si>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</si>
  <si>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</si>
  <si>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</si>
  <si>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</si>
  <si>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</si>
  <si>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</si>
  <si>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</si>
  <si>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</si>
  <si>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</si>
  <si>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</si>
  <si>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</si>
  <si>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</si>
  <si>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</si>
  <si>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</si>
  <si>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</si>
  <si>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</si>
  <si>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</si>
  <si>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</si>
  <si>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</si>
  <si>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</si>
  <si>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</si>
  <si>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</si>
  <si>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</si>
  <si>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</si>
  <si>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</si>
  <si>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</si>
  <si>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</si>
  <si>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</si>
  <si>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</si>
  <si>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</si>
  <si>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</si>
  <si>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</si>
  <si>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</si>
  <si>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</si>
  <si>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</si>
  <si>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</si>
  <si>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</si>
  <si>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</si>
  <si>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</si>
  <si>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</si>
  <si>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</si>
  <si>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</si>
  <si>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</si>
  <si>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</si>
  <si>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</si>
  <si>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</si>
  <si>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</si>
  <si>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</si>
  <si>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</si>
  <si>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</si>
  <si>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</si>
  <si>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</si>
  <si>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</si>
  <si>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</si>
  <si>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</si>
  <si>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</si>
  <si>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</si>
  <si>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</si>
  <si>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</si>
  <si>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</si>
  <si>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</si>
  <si>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</si>
  <si>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</si>
  <si>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</si>
  <si>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</si>
  <si>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</si>
  <si>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</si>
  <si>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</si>
  <si>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</si>
  <si>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</si>
  <si>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</si>
  <si>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</si>
  <si>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</si>
  <si>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</si>
  <si>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</si>
  <si>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</si>
  <si>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</si>
  <si>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</si>
  <si>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</si>
  <si>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</si>
  <si>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</si>
  <si>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</si>
  <si>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</si>
  <si>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</si>
  <si>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</si>
  <si>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</si>
  <si>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</si>
  <si>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</si>
  <si>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</si>
  <si>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</si>
  <si>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</si>
  <si>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</si>
  <si>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</si>
  <si>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</si>
  <si>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</si>
  <si>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</si>
  <si>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</si>
  <si>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</si>
  <si>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</si>
  <si>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</si>
  <si>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</si>
  <si>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</si>
  <si>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</si>
  <si>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</si>
  <si>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</si>
  <si>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</si>
  <si>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</si>
  <si>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</si>
  <si>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</si>
  <si>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</si>
  <si>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</si>
  <si>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</si>
  <si>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</si>
  <si>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</si>
  <si>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</si>
  <si>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</si>
  <si>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</si>
  <si>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</si>
  <si>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</si>
  <si>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</si>
  <si>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</si>
  <si>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</si>
  <si>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</si>
  <si>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</si>
  <si>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</si>
  <si>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</si>
  <si>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</si>
  <si>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</si>
  <si>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</si>
  <si>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</si>
  <si>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</si>
  <si>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</si>
  <si>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</si>
  <si>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</si>
  <si>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</si>
  <si>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</si>
  <si>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</si>
  <si>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</si>
  <si>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</si>
  <si>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</si>
  <si>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</si>
  <si>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</si>
  <si>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</si>
  <si>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</si>
  <si>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</si>
  <si>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</si>
  <si>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</si>
  <si>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</si>
  <si>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</si>
  <si>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</si>
  <si>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</si>
  <si>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</si>
  <si>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</si>
  <si>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</si>
  <si>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</si>
  <si>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</si>
  <si>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</si>
  <si>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</si>
  <si>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</si>
  <si>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</si>
  <si>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</si>
  <si>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</si>
  <si>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</si>
  <si>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</si>
  <si>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</si>
  <si>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</si>
  <si>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</si>
  <si>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</si>
  <si>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</si>
  <si>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</si>
  <si>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</si>
  <si>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</si>
  <si>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</si>
  <si>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</si>
  <si>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</si>
  <si>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</si>
  <si>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</si>
  <si>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</si>
  <si>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</si>
  <si>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</si>
  <si>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</si>
  <si>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</si>
  <si>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</si>
  <si>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</si>
  <si>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</si>
  <si>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</si>
  <si>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</si>
  <si>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</si>
  <si>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</si>
  <si>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</si>
  <si>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</si>
  <si>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</si>
  <si>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</si>
  <si>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</si>
  <si>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</si>
  <si>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</si>
  <si>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</si>
  <si>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</si>
  <si>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</si>
  <si>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</si>
  <si>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</si>
  <si>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</si>
  <si>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</si>
  <si>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</si>
  <si>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</si>
  <si>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</si>
  <si>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</si>
  <si>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</si>
  <si>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</si>
  <si>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</si>
  <si>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</si>
  <si>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</si>
  <si>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</si>
  <si>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</si>
  <si>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</si>
  <si>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</si>
  <si>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</si>
  <si>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</si>
  <si>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</si>
  <si>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</si>
  <si>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</si>
  <si>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</si>
  <si>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</si>
  <si>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</si>
  <si>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</si>
  <si>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</si>
  <si>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</si>
  <si>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</si>
  <si>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</si>
  <si>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</si>
  <si>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</si>
  <si>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</si>
  <si>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</si>
  <si>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</si>
  <si>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</si>
  <si>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</si>
  <si>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</si>
  <si>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</si>
  <si>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</si>
  <si>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</si>
  <si>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</si>
  <si>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</si>
  <si>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</si>
  <si>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</si>
  <si>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</si>
  <si>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</si>
  <si>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</si>
  <si>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</si>
  <si>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</si>
  <si>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</si>
  <si>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</si>
  <si>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</si>
  <si>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</si>
  <si>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</si>
  <si>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</si>
  <si>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</si>
  <si>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</si>
  <si>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</si>
  <si>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</si>
  <si>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</si>
  <si>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</si>
  <si>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</si>
  <si>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</si>
  <si>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</si>
  <si>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</si>
  <si>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</si>
  <si>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</si>
  <si>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</si>
  <si>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</si>
  <si>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</si>
  <si>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</si>
  <si>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</si>
  <si>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</si>
  <si>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</si>
  <si>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</si>
  <si>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</si>
  <si>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</si>
  <si>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</si>
  <si>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</si>
  <si>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</si>
  <si>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</si>
  <si>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</si>
  <si>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</si>
  <si>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</si>
  <si>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</si>
  <si>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</si>
  <si>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</si>
  <si>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</si>
  <si>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</si>
  <si>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</si>
  <si>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</si>
  <si>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</si>
  <si>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</si>
  <si>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</si>
  <si>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</si>
  <si>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</si>
  <si>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</si>
  <si>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</si>
  <si>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</si>
  <si>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</si>
  <si>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</si>
  <si>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</si>
  <si>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</si>
  <si>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</si>
  <si>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</si>
  <si>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</si>
  <si>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</si>
  <si>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</si>
  <si>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</si>
  <si>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</si>
  <si>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</si>
  <si>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</si>
  <si>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</si>
  <si>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</si>
  <si>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</si>
  <si>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</si>
  <si>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</si>
  <si>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</si>
  <si>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</si>
  <si>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</si>
  <si>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</si>
  <si>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</si>
  <si>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</si>
  <si>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</si>
  <si>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</si>
  <si>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</si>
  <si>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</si>
  <si>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</si>
  <si>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</si>
  <si>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</si>
  <si>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</si>
  <si>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</si>
  <si>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</si>
  <si>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</si>
  <si>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</si>
  <si>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</si>
  <si>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</si>
  <si>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</si>
  <si>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</si>
  <si>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</si>
  <si>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</si>
  <si>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</si>
  <si>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</si>
  <si>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</si>
  <si>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</si>
  <si>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</si>
  <si>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</si>
  <si>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</si>
  <si>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</si>
  <si>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</si>
  <si>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</si>
  <si>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</si>
  <si>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</si>
  <si>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</si>
  <si>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</si>
  <si>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</si>
  <si>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</si>
  <si>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</si>
  <si>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</si>
  <si>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</si>
  <si>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</si>
  <si>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</si>
  <si>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</si>
  <si>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</si>
  <si>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</si>
  <si>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</si>
  <si>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</si>
  <si>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</si>
  <si>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</si>
  <si>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</si>
  <si>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</si>
  <si>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</si>
  <si>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</si>
  <si>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</si>
  <si>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</si>
  <si>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</si>
  <si>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</si>
  <si>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</si>
  <si>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</si>
  <si>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</si>
  <si>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</si>
  <si>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</si>
  <si>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</si>
  <si>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</si>
  <si>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</si>
  <si>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</si>
  <si>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</si>
  <si>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</si>
  <si>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</si>
  <si>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</si>
  <si>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</si>
  <si>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</si>
  <si>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</si>
  <si>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</si>
  <si>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</si>
  <si>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</si>
  <si>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</si>
  <si>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</si>
  <si>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</si>
  <si>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</si>
  <si>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</si>
  <si>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</si>
  <si>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</si>
  <si>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</si>
  <si>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</si>
  <si>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</si>
  <si>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</si>
  <si>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</si>
  <si>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</si>
  <si>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</si>
  <si>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</si>
  <si>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</si>
  <si>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</si>
  <si>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</si>
  <si>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</si>
  <si>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</si>
  <si>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</si>
  <si>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</si>
  <si>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</si>
  <si>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</si>
  <si>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</si>
  <si>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</si>
  <si>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</si>
  <si>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</si>
  <si>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</si>
  <si>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</si>
  <si>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</si>
  <si>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</si>
  <si>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</si>
  <si>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</si>
  <si>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</si>
  <si>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</si>
  <si>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</si>
  <si>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</si>
  <si>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</si>
  <si>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</si>
  <si>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</si>
  <si>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</si>
  <si>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</si>
  <si>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</si>
  <si>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</si>
  <si>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</si>
  <si>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</si>
  <si>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</si>
  <si>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</si>
  <si>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</si>
  <si>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</si>
  <si>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</si>
  <si>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</si>
  <si>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</si>
  <si>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</si>
  <si>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</si>
  <si>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</si>
  <si>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</si>
  <si>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</si>
  <si>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</si>
  <si>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</si>
  <si>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</si>
  <si>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</si>
  <si>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</si>
  <si>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</si>
  <si>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</si>
  <si>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</si>
  <si>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</si>
  <si>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</si>
  <si>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</si>
  <si>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</si>
  <si>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</si>
  <si>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</si>
  <si>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</si>
  <si>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</si>
  <si>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</si>
  <si>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</si>
  <si>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</si>
  <si>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</si>
  <si>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</si>
  <si>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</si>
  <si>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</si>
  <si>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</si>
  <si>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</si>
  <si>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</si>
  <si>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</si>
  <si>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</si>
  <si>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</si>
  <si>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</si>
  <si>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</si>
  <si>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</si>
  <si>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</si>
  <si>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</si>
  <si>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</si>
  <si>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</si>
  <si>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</si>
  <si>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</si>
  <si>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</si>
  <si>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</si>
  <si>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</si>
  <si>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</si>
  <si>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</si>
  <si>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</si>
  <si>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</si>
  <si>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</si>
  <si>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</si>
  <si>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</si>
  <si>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</si>
  <si>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</si>
  <si>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</si>
  <si>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</si>
  <si>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</si>
  <si>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</si>
  <si>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</si>
  <si>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</si>
  <si>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</si>
  <si>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</si>
  <si>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</si>
  <si>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</si>
  <si>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</si>
  <si>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</si>
  <si>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</si>
  <si>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</si>
  <si>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</si>
  <si>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</si>
  <si>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</si>
  <si>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</si>
  <si>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</si>
  <si>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</si>
  <si>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</si>
  <si>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</si>
  <si>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</si>
  <si>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</si>
  <si>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</si>
  <si>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</si>
  <si>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</si>
  <si>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</si>
  <si>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</si>
  <si>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</si>
  <si>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</si>
  <si>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</si>
  <si>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</si>
  <si>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</si>
  <si>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</si>
  <si>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</si>
  <si>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</si>
  <si>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</si>
  <si>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</si>
  <si>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</si>
  <si>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</si>
  <si>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</si>
  <si>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</si>
  <si>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</si>
  <si>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</si>
  <si>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</si>
  <si>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</si>
  <si>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</si>
  <si>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</si>
  <si>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</si>
  <si>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</si>
  <si>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</si>
  <si>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</si>
  <si>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</si>
  <si>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</si>
  <si>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</si>
  <si>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</si>
  <si>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</si>
  <si>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</si>
  <si>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</si>
  <si>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</si>
  <si>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</si>
  <si>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</si>
  <si>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</si>
  <si>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</si>
  <si>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</si>
  <si>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</si>
  <si>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</si>
  <si>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</si>
  <si>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</si>
  <si>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</si>
  <si>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</si>
  <si>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</si>
  <si>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</si>
  <si>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</si>
  <si>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</si>
  <si>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</si>
  <si>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</si>
  <si>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</si>
  <si>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</si>
  <si>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</si>
  <si>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</si>
  <si>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</si>
  <si>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</si>
  <si>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</si>
  <si>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</si>
  <si>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</si>
  <si>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</si>
  <si>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</si>
  <si>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</si>
  <si>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</si>
  <si>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</si>
  <si>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</si>
  <si>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</si>
  <si>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</si>
  <si>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</si>
  <si>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</si>
  <si>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</si>
  <si>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</si>
  <si>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</si>
  <si>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</si>
  <si>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</si>
  <si>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</si>
  <si>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</si>
  <si>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</si>
  <si>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</si>
  <si>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</si>
  <si>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</si>
  <si>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</si>
  <si>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</si>
  <si>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</si>
  <si>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</si>
  <si>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</si>
  <si>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</si>
  <si>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</si>
  <si>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</si>
  <si>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</si>
  <si>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</si>
  <si>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</si>
  <si>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</si>
  <si>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</si>
  <si>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</si>
  <si>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</si>
  <si>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</si>
  <si>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</si>
  <si>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</si>
  <si>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</si>
  <si>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</si>
  <si>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</si>
  <si>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</si>
  <si>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</si>
  <si>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</si>
  <si>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</si>
  <si>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</si>
  <si>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</si>
  <si>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</si>
  <si>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</si>
  <si>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</si>
  <si>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</si>
  <si>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</si>
  <si>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</si>
  <si>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</si>
  <si>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</si>
  <si>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</si>
  <si>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</si>
  <si>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</si>
  <si>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</si>
  <si>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</si>
  <si>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</si>
  <si>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</si>
  <si>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</si>
  <si>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</si>
  <si>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</si>
  <si>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</si>
  <si>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</si>
  <si>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</si>
  <si>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</si>
  <si>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</si>
  <si>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</si>
  <si>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</si>
  <si>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</si>
  <si>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</si>
  <si>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</si>
  <si>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</si>
  <si>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</si>
  <si>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</si>
  <si>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</si>
  <si>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</si>
  <si>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</si>
  <si>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</si>
  <si>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</si>
  <si>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</si>
  <si>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</si>
  <si>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</si>
  <si>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</si>
  <si>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</si>
  <si>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</si>
  <si>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</si>
  <si>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</si>
  <si>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</si>
  <si>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</si>
  <si>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</si>
  <si>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</si>
  <si>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</si>
  <si>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</si>
  <si>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</si>
  <si>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</si>
  <si>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</si>
  <si>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</si>
  <si>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</si>
  <si>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</si>
  <si>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</si>
  <si>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</si>
  <si>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</si>
  <si>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</si>
  <si>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</si>
  <si>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</si>
  <si>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</si>
  <si>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</si>
  <si>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</si>
  <si>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</si>
  <si>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</si>
  <si>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</si>
  <si>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</si>
  <si>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</si>
  <si>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</si>
  <si>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</si>
  <si>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</si>
  <si>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</si>
  <si>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</si>
  <si>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</si>
  <si>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</si>
  <si>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</si>
  <si>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</si>
  <si>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</si>
  <si>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</si>
  <si>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</si>
  <si>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</si>
  <si>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</si>
  <si>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</si>
  <si>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</si>
  <si>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</si>
  <si>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</si>
  <si>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</si>
  <si>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</si>
  <si>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</si>
  <si>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</si>
  <si>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</si>
  <si>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</si>
  <si>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</si>
  <si>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</si>
  <si>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</si>
  <si>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</si>
  <si>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</si>
  <si>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</si>
  <si>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</si>
  <si>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</si>
  <si>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</si>
  <si>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</si>
  <si>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</si>
  <si>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</si>
  <si>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</si>
  <si>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</si>
  <si>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</si>
  <si>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</si>
  <si>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</si>
  <si>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</si>
  <si>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</si>
  <si>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</si>
  <si>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</si>
  <si>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</si>
  <si>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</si>
  <si>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</si>
  <si>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</si>
  <si>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</si>
  <si>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</si>
  <si>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</si>
  <si>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</si>
  <si>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</si>
  <si>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</si>
  <si>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</si>
  <si>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</si>
  <si>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</si>
  <si>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</si>
  <si>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</si>
  <si>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</si>
  <si>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</si>
  <si>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</si>
  <si>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</si>
  <si>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</si>
  <si>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</si>
  <si>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</si>
  <si>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</si>
  <si>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</si>
  <si>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</si>
  <si>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</si>
  <si>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</si>
  <si>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</si>
  <si>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</si>
  <si>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</si>
  <si>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</si>
  <si>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</si>
  <si>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</si>
  <si>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</si>
  <si>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</si>
  <si>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</si>
  <si>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</si>
  <si>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</si>
  <si>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</si>
  <si>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</si>
  <si>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</si>
  <si>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</si>
  <si>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</si>
  <si>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</si>
  <si>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</si>
  <si>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</si>
  <si>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</si>
  <si>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</si>
  <si>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</si>
  <si>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</si>
  <si>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</si>
  <si>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</si>
  <si>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</si>
  <si>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</si>
  <si>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</si>
  <si>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</si>
  <si>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</si>
  <si>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</si>
  <si>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</si>
  <si>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</si>
  <si>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</si>
  <si>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</si>
  <si>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</si>
  <si>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</si>
  <si>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</si>
  <si>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</si>
  <si>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</si>
  <si>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</si>
  <si>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</si>
  <si>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</si>
  <si>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</si>
  <si>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</si>
  <si>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</si>
  <si>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</si>
  <si>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</si>
  <si>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</si>
  <si>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</si>
  <si>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</si>
  <si>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</si>
  <si>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</si>
  <si>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</si>
  <si>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</si>
  <si>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</si>
  <si>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</si>
  <si>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</si>
  <si>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</si>
  <si>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</si>
  <si>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</si>
  <si>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</si>
  <si>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</si>
  <si>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</si>
  <si>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</si>
  <si>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</si>
  <si>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</si>
  <si>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</si>
  <si>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</si>
  <si>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</si>
  <si>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</si>
  <si>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</si>
  <si>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</si>
  <si>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</si>
  <si>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</si>
  <si>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</si>
  <si>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</si>
  <si>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</si>
  <si>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</si>
  <si>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</si>
  <si>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</si>
  <si>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</si>
  <si>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</si>
  <si>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</si>
  <si>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</si>
  <si>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</si>
  <si>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</si>
  <si>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</si>
  <si>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</si>
  <si>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</si>
  <si>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</si>
  <si>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</si>
  <si>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</si>
  <si>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</si>
  <si>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</si>
  <si>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</si>
  <si>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</si>
  <si>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</si>
  <si>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</si>
  <si>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</si>
  <si>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</si>
  <si>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</si>
  <si>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</si>
  <si>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</si>
  <si>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</si>
  <si>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</si>
  <si>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</si>
  <si>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</si>
  <si>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</si>
  <si>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</si>
  <si>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</si>
  <si>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</si>
  <si>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</si>
  <si>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</si>
  <si>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</si>
  <si>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</si>
  <si>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</si>
  <si>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</si>
  <si>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</si>
  <si>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</si>
  <si>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</si>
  <si>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</si>
  <si>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</si>
  <si>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</si>
  <si>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</si>
  <si>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</si>
  <si>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</si>
  <si>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</si>
  <si>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</si>
  <si>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</si>
  <si>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</si>
  <si>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</si>
  <si>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</si>
  <si>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</si>
  <si>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</si>
  <si>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</si>
  <si>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</si>
  <si>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</si>
  <si>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</si>
  <si>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</si>
  <si>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</si>
  <si>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</si>
  <si>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</si>
  <si>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</si>
  <si>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</si>
  <si>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</si>
  <si>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</si>
  <si>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</si>
  <si>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</si>
  <si>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</si>
  <si>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</si>
  <si>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</si>
  <si>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</si>
  <si>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</si>
  <si>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</si>
  <si>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</si>
  <si>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</si>
  <si>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</si>
  <si>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</si>
  <si>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</si>
  <si>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</si>
  <si>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</si>
  <si>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</si>
  <si>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</si>
  <si>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</si>
  <si>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</si>
  <si>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</si>
  <si>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</si>
  <si>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</si>
  <si>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</si>
  <si>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</si>
  <si>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</si>
  <si>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</si>
  <si>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</si>
  <si>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</si>
  <si>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</si>
  <si>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</si>
  <si>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</si>
  <si>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</si>
  <si>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</si>
  <si>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</si>
  <si>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</si>
  <si>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</si>
  <si>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</si>
  <si>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</si>
  <si>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</si>
  <si>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</si>
  <si>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</si>
  <si>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</si>
  <si>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</si>
  <si>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</si>
  <si>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</si>
  <si>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</si>
  <si>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</si>
  <si>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</si>
  <si>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</si>
  <si>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</si>
  <si>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</si>
  <si>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</si>
  <si>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</si>
  <si>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</si>
  <si>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</si>
  <si>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</si>
  <si>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</si>
  <si>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</si>
  <si>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</si>
  <si>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</si>
  <si>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</si>
  <si>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</si>
  <si>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</si>
  <si>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</si>
  <si>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</si>
  <si>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</si>
  <si>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</si>
  <si>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</si>
  <si>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</si>
  <si>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</si>
  <si>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</si>
  <si>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</si>
  <si>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</si>
  <si>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</si>
  <si>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</si>
  <si>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</si>
  <si>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</si>
  <si>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</si>
  <si>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</si>
  <si>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</si>
  <si>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</si>
  <si>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</si>
  <si>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</si>
  <si>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</si>
  <si>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</si>
  <si>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</si>
  <si>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</si>
  <si>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</si>
  <si>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</si>
  <si>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</si>
  <si>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</si>
  <si>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</si>
  <si>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</si>
  <si>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</si>
  <si>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</si>
  <si>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</si>
  <si>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</si>
  <si>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</si>
  <si>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</si>
  <si>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</si>
  <si>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</si>
  <si>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</si>
  <si>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</si>
  <si>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</si>
  <si>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</si>
  <si>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</si>
  <si>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</si>
  <si>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</si>
  <si>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</si>
  <si>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</si>
  <si>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</si>
  <si>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</si>
  <si>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</si>
  <si>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</si>
  <si>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</si>
  <si>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</si>
  <si>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</si>
  <si>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</si>
  <si>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</si>
  <si>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</si>
  <si>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</si>
  <si>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</si>
  <si>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</si>
  <si>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</si>
  <si>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</si>
  <si>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</si>
  <si>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</si>
  <si>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</si>
  <si>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</si>
  <si>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</si>
  <si>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</si>
  <si>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</si>
  <si>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</si>
  <si>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</si>
  <si>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</si>
  <si>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</si>
  <si>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</si>
  <si>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</si>
  <si>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</si>
  <si>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</si>
  <si>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</si>
  <si>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</si>
  <si>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</si>
  <si>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</si>
  <si>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</si>
  <si>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</si>
  <si>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</si>
  <si>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</si>
  <si>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</si>
  <si>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</si>
  <si>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</si>
  <si>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</si>
  <si>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</si>
  <si>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</si>
  <si>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</si>
  <si>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</si>
  <si>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</si>
  <si>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</si>
  <si>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</si>
  <si>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</si>
  <si>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</si>
  <si>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</si>
  <si>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</si>
  <si>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</si>
  <si>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</si>
  <si>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</si>
  <si>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</si>
  <si>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</si>
  <si>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</si>
  <si>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</si>
  <si>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</si>
  <si>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</si>
  <si>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</si>
  <si>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</si>
  <si>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</si>
  <si>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</si>
  <si>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</si>
  <si>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</si>
  <si>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</si>
  <si>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</si>
  <si>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</si>
  <si>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</si>
  <si>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</si>
  <si>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</si>
  <si>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</si>
  <si>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</si>
  <si>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</si>
  <si>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</si>
  <si>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</si>
  <si>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</si>
  <si>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</si>
  <si>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</si>
  <si>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</si>
  <si>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</si>
  <si>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</si>
  <si>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</si>
  <si>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</si>
  <si>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</si>
  <si>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</si>
  <si>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</si>
  <si>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</si>
  <si>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</si>
  <si>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</si>
  <si>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</si>
  <si>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</si>
  <si>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</si>
  <si>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</si>
  <si>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</si>
  <si>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</si>
  <si>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</si>
  <si>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</si>
  <si>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</si>
  <si>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</si>
  <si>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</si>
  <si>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</si>
  <si>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</si>
  <si>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</si>
  <si>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</si>
  <si>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</si>
  <si>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</si>
  <si>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</si>
  <si>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</si>
  <si>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</si>
  <si>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</si>
  <si>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</si>
  <si>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</si>
  <si>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</si>
  <si>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</si>
  <si>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</si>
  <si>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</si>
  <si>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</si>
  <si>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</si>
  <si>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</si>
  <si>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</si>
  <si>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</si>
  <si>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</si>
  <si>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</si>
  <si>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</si>
  <si>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</si>
  <si>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</si>
  <si>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</si>
  <si>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</si>
  <si>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</si>
  <si>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</si>
  <si>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</si>
  <si>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</si>
  <si>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</si>
  <si>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</si>
  <si>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</si>
  <si>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</si>
  <si>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</si>
  <si>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</si>
  <si>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</si>
  <si>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</si>
  <si>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</si>
  <si>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</si>
  <si>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</si>
  <si>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</si>
  <si>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</si>
  <si>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</si>
  <si>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</si>
  <si>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</si>
  <si>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</si>
  <si>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</si>
  <si>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</si>
  <si>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</si>
  <si>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</si>
  <si>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</si>
  <si>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</si>
  <si>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</si>
  <si>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</si>
  <si>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</si>
  <si>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</si>
  <si>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</si>
  <si>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</si>
  <si>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</si>
  <si>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</si>
  <si>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</si>
  <si>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</si>
  <si>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</si>
  <si>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</si>
  <si>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</si>
  <si>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</si>
  <si>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</si>
  <si>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</si>
  <si>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</si>
  <si>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</si>
  <si>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</si>
  <si>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</si>
  <si>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</si>
  <si>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</si>
  <si>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</si>
  <si>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</si>
  <si>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</si>
  <si>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</si>
  <si>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</si>
  <si>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</si>
  <si>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</si>
  <si>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</si>
  <si>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</si>
  <si>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</si>
  <si>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</si>
  <si>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</si>
  <si>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</si>
  <si>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</si>
  <si>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</si>
  <si>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</si>
  <si>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</si>
  <si>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</si>
  <si>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</si>
  <si>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</si>
  <si>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</si>
  <si>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</si>
  <si>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</si>
  <si>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</si>
  <si>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</si>
  <si>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</si>
  <si>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</si>
  <si>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</si>
  <si>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</si>
  <si>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</si>
  <si>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</si>
  <si>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</si>
  <si>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</si>
  <si>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</si>
  <si>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</si>
  <si>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</si>
  <si>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</si>
  <si>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</si>
  <si>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</si>
  <si>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</si>
  <si>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</si>
  <si>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</si>
  <si>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</si>
  <si>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</si>
  <si>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</si>
  <si>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</si>
  <si>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</si>
  <si>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</si>
  <si>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</si>
  <si>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</si>
  <si>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</si>
  <si>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</si>
  <si>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</si>
  <si>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</si>
  <si>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</si>
  <si>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</si>
  <si>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</si>
  <si>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</si>
  <si>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</si>
  <si>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</si>
  <si>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</si>
  <si>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</si>
  <si>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</si>
  <si>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</si>
  <si>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</si>
  <si>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</si>
  <si>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</si>
  <si>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</si>
  <si>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</si>
  <si>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</si>
  <si>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</si>
  <si>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</si>
  <si>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</si>
  <si>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</si>
  <si>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</si>
  <si>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</si>
  <si>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</si>
  <si>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</si>
  <si>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</si>
  <si>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</si>
  <si>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</si>
  <si>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</si>
  <si>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</si>
  <si>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</si>
  <si>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</si>
  <si>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</si>
  <si>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</si>
  <si>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</si>
  <si>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</si>
  <si>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</si>
  <si>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</si>
  <si>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</si>
  <si>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</si>
  <si>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</si>
  <si>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</si>
  <si>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</si>
  <si>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</si>
  <si>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</si>
  <si>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</si>
  <si>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</si>
  <si>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</si>
  <si>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</si>
  <si>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</si>
  <si>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</si>
  <si>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</si>
  <si>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</si>
  <si>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</si>
  <si>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</si>
  <si>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</si>
  <si>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</si>
  <si>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</si>
  <si>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</si>
  <si>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</si>
  <si>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</si>
  <si>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</si>
  <si>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</si>
  <si>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</si>
  <si>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</si>
  <si>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</si>
  <si>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</si>
  <si>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</si>
  <si>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</si>
  <si>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</si>
  <si>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</si>
  <si>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</si>
  <si>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</si>
  <si>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</si>
  <si>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</si>
  <si>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</si>
  <si>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</si>
  <si>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</si>
  <si>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</si>
  <si>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</si>
  <si>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</si>
  <si>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</si>
  <si>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</si>
  <si>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</si>
  <si>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</si>
  <si>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</si>
  <si>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</si>
  <si>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</si>
  <si>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</si>
  <si>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</si>
  <si>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</si>
  <si>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</si>
  <si>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</si>
  <si>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</si>
  <si>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</si>
  <si>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</si>
  <si>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</si>
  <si>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</si>
  <si>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</si>
  <si>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</si>
  <si>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</si>
  <si>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</si>
  <si>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</si>
  <si>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</si>
  <si>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</si>
  <si>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</si>
  <si>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</si>
  <si>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</si>
  <si>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</si>
  <si>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</si>
  <si>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</si>
  <si>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</si>
  <si>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</si>
  <si>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</si>
  <si>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</si>
  <si>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</si>
  <si>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</si>
  <si>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</si>
  <si>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</si>
  <si>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</si>
  <si>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</si>
  <si>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</si>
  <si>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</si>
  <si>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</si>
  <si>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</si>
  <si>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</si>
  <si>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</si>
  <si>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</si>
  <si>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</si>
  <si>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</si>
  <si>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</si>
  <si>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</si>
  <si>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</si>
  <si>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</si>
  <si>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</si>
  <si>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</si>
  <si>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</si>
  <si>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</si>
  <si>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</si>
  <si>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</si>
  <si>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</si>
  <si>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</si>
  <si>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</si>
  <si>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</si>
  <si>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</si>
  <si>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</si>
  <si>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</si>
  <si>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</si>
  <si>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</si>
  <si>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</si>
  <si>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</si>
  <si>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</si>
  <si>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</si>
  <si>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</si>
  <si>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</si>
  <si>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</si>
  <si>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</si>
  <si>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</si>
  <si>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</si>
  <si>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</si>
  <si>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</si>
  <si>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</si>
  <si>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</si>
  <si>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</si>
  <si>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</si>
  <si>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</si>
  <si>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</si>
  <si>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</si>
  <si>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</si>
  <si>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</si>
  <si>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</si>
  <si>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</si>
  <si>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</si>
  <si>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</si>
  <si>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</si>
  <si>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</si>
  <si>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</si>
  <si>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</si>
  <si>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</si>
  <si>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</si>
  <si>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</si>
  <si>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</si>
  <si>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</si>
  <si>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</si>
  <si>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</si>
  <si>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</si>
  <si>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</si>
  <si>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</si>
  <si>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</si>
  <si>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</si>
  <si>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</si>
  <si>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</si>
  <si>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</si>
  <si>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</si>
  <si>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</si>
  <si>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</si>
  <si>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</si>
  <si>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</si>
  <si>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</si>
  <si>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</si>
  <si>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</si>
  <si>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</si>
  <si>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</si>
  <si>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</si>
  <si>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</si>
  <si>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</si>
  <si>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</si>
  <si>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</si>
  <si>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</si>
  <si>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</si>
  <si>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</si>
  <si>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</si>
  <si>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</si>
  <si>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</si>
  <si>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</si>
  <si>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</si>
  <si>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</si>
  <si>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</si>
  <si>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</si>
  <si>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</si>
  <si>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</si>
  <si>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</si>
  <si>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</si>
  <si>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</si>
  <si>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</si>
  <si>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</si>
  <si>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</si>
  <si>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</si>
  <si>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</si>
  <si>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</si>
  <si>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</si>
  <si>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</si>
  <si>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</si>
  <si>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</si>
  <si>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</si>
  <si>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</si>
  <si>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</si>
  <si>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</si>
  <si>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</si>
  <si>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</si>
  <si>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</si>
  <si>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</si>
  <si>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</si>
  <si>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</si>
  <si>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</si>
  <si>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</si>
  <si>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</si>
  <si>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</si>
  <si>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</si>
  <si>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</si>
  <si>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</si>
  <si>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</si>
  <si>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</si>
  <si>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</si>
  <si>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</si>
  <si>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</si>
  <si>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</si>
  <si>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</si>
  <si>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</si>
  <si>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</si>
  <si>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</si>
  <si>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</si>
  <si>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</si>
  <si>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</si>
  <si>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</si>
  <si>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</si>
  <si>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</si>
  <si>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</si>
  <si>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</si>
  <si>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</si>
  <si>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</si>
  <si>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</si>
  <si>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</si>
  <si>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</si>
  <si>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</si>
  <si>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</si>
  <si>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</si>
  <si>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</si>
  <si>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</si>
  <si>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</si>
  <si>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</si>
  <si>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</si>
  <si>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</si>
  <si>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</si>
  <si>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</si>
  <si>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</si>
  <si>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</si>
  <si>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</si>
  <si>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</si>
  <si>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</si>
  <si>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</si>
  <si>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</si>
  <si>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</si>
  <si>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</si>
  <si>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</si>
  <si>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</si>
  <si>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</si>
  <si>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</si>
  <si>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</si>
  <si>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</si>
  <si>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</si>
  <si>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</si>
  <si>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</si>
  <si>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</si>
  <si>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</si>
  <si>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</si>
  <si>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</si>
  <si>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</si>
  <si>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</si>
  <si>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</si>
  <si>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</si>
  <si>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</si>
  <si>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</si>
  <si>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</si>
  <si>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</si>
  <si>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</si>
  <si>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</si>
  <si>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</si>
  <si>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</si>
  <si>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</si>
  <si>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</si>
  <si>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</si>
  <si>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</si>
  <si>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</si>
  <si>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</si>
  <si>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</si>
  <si>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</si>
  <si>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</si>
  <si>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</si>
  <si>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</si>
  <si>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</si>
  <si>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</si>
  <si>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</si>
  <si>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</si>
  <si>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</si>
  <si>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</si>
  <si>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</si>
  <si>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</si>
  <si>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</si>
  <si>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</si>
  <si>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</si>
  <si>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</si>
  <si>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</si>
  <si>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</si>
  <si>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</si>
  <si>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</si>
  <si>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</si>
  <si>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</si>
  <si>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</si>
  <si>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</si>
  <si>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</si>
  <si>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</si>
  <si>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</si>
  <si>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</si>
  <si>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</si>
  <si>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</si>
  <si>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</si>
  <si>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</si>
  <si>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</si>
  <si>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</si>
  <si>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</si>
  <si>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</si>
  <si>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</si>
  <si>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</si>
  <si>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</si>
  <si>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</si>
  <si>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</si>
  <si>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</si>
  <si>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</si>
  <si>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</si>
  <si>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</si>
  <si>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</si>
  <si>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</si>
  <si>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</si>
  <si>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</si>
  <si>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</si>
  <si>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</si>
  <si>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</si>
  <si>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</si>
  <si>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</si>
  <si>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</si>
  <si>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</si>
  <si>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</si>
  <si>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</si>
  <si>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</si>
  <si>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</si>
  <si>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</si>
  <si>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</si>
  <si>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</si>
  <si>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</si>
  <si>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</si>
  <si>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</si>
  <si>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</si>
  <si>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</si>
  <si>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</si>
  <si>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</si>
  <si>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</si>
  <si>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</si>
  <si>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</si>
  <si>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</si>
  <si>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</si>
  <si>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</si>
  <si>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</si>
  <si>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</si>
  <si>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</si>
  <si>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</si>
  <si>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</si>
  <si>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</si>
  <si>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</si>
  <si>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</si>
  <si>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</si>
  <si>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</si>
  <si>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</si>
  <si>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</si>
  <si>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</si>
  <si>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</si>
  <si>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</si>
  <si>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</si>
  <si>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</si>
  <si>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</si>
  <si>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</si>
  <si>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</si>
  <si>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</si>
  <si>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</si>
  <si>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</si>
  <si>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</si>
  <si>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</si>
  <si>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</si>
  <si>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</si>
  <si>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</si>
  <si>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</si>
  <si>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</si>
  <si>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</si>
  <si>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</si>
  <si>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</si>
  <si>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</si>
  <si>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</si>
  <si>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</si>
  <si>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</si>
  <si>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</si>
  <si>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</si>
  <si>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</si>
  <si>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</si>
  <si>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</si>
  <si>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</si>
  <si>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</si>
  <si>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</si>
  <si>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</si>
  <si>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</si>
  <si>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</si>
  <si>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</si>
  <si>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</si>
  <si>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</si>
  <si>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</si>
  <si>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</si>
  <si>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</si>
  <si>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</si>
  <si>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</si>
  <si>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</si>
  <si>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</si>
  <si>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</si>
  <si>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</si>
  <si>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</si>
  <si>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</si>
  <si>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</si>
  <si>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</si>
  <si>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</si>
  <si>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</si>
  <si>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</si>
  <si>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</si>
  <si>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</si>
  <si>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</si>
  <si>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</si>
  <si>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</si>
  <si>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</si>
  <si>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</si>
  <si>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</si>
  <si>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</si>
  <si>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</si>
  <si>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</si>
  <si>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</si>
  <si>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</si>
  <si>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</si>
  <si>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</si>
  <si>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</si>
  <si>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</si>
  <si>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</si>
  <si>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</si>
  <si>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</si>
  <si>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</si>
  <si>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</si>
  <si>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</si>
  <si>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</si>
  <si>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</si>
  <si>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</si>
  <si>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</si>
  <si>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</si>
  <si>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</si>
  <si>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</si>
  <si>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</si>
  <si>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</si>
  <si>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</si>
  <si>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</si>
  <si>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</si>
  <si>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</si>
  <si>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</si>
  <si>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</si>
  <si>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</si>
  <si>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</si>
  <si>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</si>
  <si>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</si>
  <si>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</si>
  <si>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</si>
  <si>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</si>
  <si>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</si>
  <si>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</si>
  <si>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</si>
  <si>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</si>
  <si>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</si>
  <si>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</si>
  <si>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</si>
  <si>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</si>
  <si>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</si>
  <si>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</si>
  <si>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</si>
  <si>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</si>
  <si>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</si>
  <si>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</si>
  <si>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</si>
  <si>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</si>
  <si>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</si>
  <si>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</si>
  <si>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</si>
  <si>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</si>
  <si>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</si>
  <si>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</si>
  <si>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</si>
  <si>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</si>
  <si>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</si>
  <si>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</si>
  <si>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</si>
  <si>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</si>
  <si>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</si>
  <si>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</si>
  <si>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</si>
  <si>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</si>
  <si>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</si>
  <si>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</si>
  <si>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</si>
  <si>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</si>
  <si>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</si>
  <si>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</si>
  <si>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</si>
  <si>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</si>
  <si>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</si>
  <si>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</si>
  <si>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</si>
  <si>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</si>
  <si>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</si>
  <si>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</si>
  <si>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</si>
  <si>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</si>
  <si>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</si>
  <si>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</si>
  <si>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</si>
  <si>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</si>
  <si>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</si>
  <si>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</si>
  <si>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</si>
  <si>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</si>
  <si>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</si>
  <si>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</si>
  <si>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</si>
  <si>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</si>
  <si>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</si>
  <si>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</si>
  <si>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</si>
  <si>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</si>
  <si>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</si>
  <si>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</si>
  <si>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</si>
  <si>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</si>
  <si>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</si>
  <si>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</si>
  <si>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</si>
  <si>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</si>
  <si>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</si>
  <si>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</si>
  <si>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</si>
  <si>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</si>
  <si>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</si>
  <si>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</si>
  <si>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</si>
  <si>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</si>
  <si>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</si>
  <si>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</si>
  <si>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</si>
  <si>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</si>
  <si>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</si>
  <si>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</si>
  <si>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</si>
  <si>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</si>
  <si>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</si>
  <si>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</si>
  <si>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</si>
  <si>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</si>
  <si>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</si>
  <si>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</si>
  <si>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</si>
  <si>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</si>
  <si>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</si>
  <si>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</si>
  <si>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</si>
  <si>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</si>
  <si>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</si>
  <si>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</si>
  <si>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</si>
  <si>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</si>
  <si>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</si>
  <si>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</si>
  <si>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</si>
  <si>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</si>
  <si>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</si>
  <si>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</si>
  <si>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</si>
  <si>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</si>
  <si>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</si>
  <si>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</si>
  <si>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</si>
  <si>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</si>
  <si>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</si>
  <si>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</si>
  <si>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</si>
  <si>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</si>
  <si>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</si>
  <si>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</si>
  <si>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</si>
  <si>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</si>
  <si>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</si>
  <si>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</si>
  <si>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</si>
  <si>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</si>
  <si>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</si>
  <si>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</si>
  <si>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</si>
  <si>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</si>
  <si>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</si>
  <si>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</si>
  <si>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</si>
  <si>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</si>
  <si>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</si>
  <si>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</si>
  <si>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</si>
  <si>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</si>
  <si>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</si>
  <si>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</si>
  <si>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</si>
  <si>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</si>
  <si>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</si>
  <si>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</si>
  <si>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</si>
  <si>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</si>
  <si>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</si>
  <si>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</si>
  <si>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</si>
  <si>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</si>
  <si>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</si>
  <si>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</si>
  <si>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</si>
  <si>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</si>
  <si>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</si>
  <si>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</si>
  <si>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</si>
  <si>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</si>
  <si>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</si>
  <si>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</si>
  <si>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</si>
  <si>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</si>
  <si>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</si>
  <si>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</si>
  <si>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</si>
  <si>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</si>
  <si>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</si>
  <si>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</si>
  <si>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</si>
  <si>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</si>
  <si>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</si>
  <si>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</si>
  <si>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</si>
  <si>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</si>
  <si>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</si>
  <si>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</si>
  <si>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</si>
  <si>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</si>
  <si>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</si>
  <si>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</si>
  <si>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</si>
  <si>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</si>
  <si>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</si>
  <si>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</si>
  <si>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</si>
  <si>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</si>
  <si>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</si>
  <si>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</si>
  <si>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</si>
  <si>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</si>
  <si>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</si>
  <si>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</si>
  <si>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</si>
  <si>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</si>
  <si>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</si>
  <si>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</si>
  <si>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</si>
  <si>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</si>
  <si>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</si>
  <si>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</si>
  <si>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</si>
  <si>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</si>
  <si>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</si>
  <si>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</si>
  <si>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</si>
  <si>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</si>
  <si>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</si>
  <si>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</si>
  <si>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</si>
  <si>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</si>
  <si>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</si>
  <si>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</si>
  <si>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</si>
  <si>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</si>
  <si>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</si>
  <si>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</si>
  <si>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</si>
  <si>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</si>
  <si>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</si>
  <si>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</si>
  <si>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</si>
  <si>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</si>
  <si>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</si>
  <si>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</si>
  <si>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</si>
  <si>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</si>
  <si>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</si>
  <si>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</si>
  <si>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</si>
  <si>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</si>
  <si>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</si>
  <si>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</si>
  <si>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</si>
  <si>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</si>
  <si>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</si>
  <si>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</si>
  <si>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</si>
  <si>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</si>
  <si>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</si>
  <si>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</si>
  <si>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</si>
  <si>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</si>
  <si>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</si>
  <si>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</si>
  <si>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</si>
  <si>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</si>
  <si>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</si>
  <si>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</si>
  <si>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</si>
  <si>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</si>
  <si>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</si>
  <si>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</si>
  <si>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</si>
  <si>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</si>
  <si>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</si>
  <si>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</si>
  <si>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</si>
  <si>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</si>
  <si>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</si>
  <si>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</si>
  <si>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</si>
  <si>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</si>
  <si>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</si>
  <si>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</si>
  <si>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</si>
  <si>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</si>
  <si>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</si>
  <si>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</si>
  <si>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</si>
  <si>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</si>
  <si>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</si>
  <si>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</si>
  <si>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</si>
  <si>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</si>
  <si>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</si>
  <si>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</si>
  <si>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</si>
  <si>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</si>
  <si>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</si>
  <si>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</si>
  <si>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</si>
  <si>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</si>
  <si>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</si>
  <si>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</si>
  <si>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</si>
  <si>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</si>
  <si>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</si>
  <si>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</si>
  <si>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</si>
  <si>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</si>
  <si>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</si>
  <si>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</si>
  <si>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</si>
  <si>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</si>
  <si>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</si>
  <si>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</si>
  <si>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</si>
  <si>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</si>
  <si>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</si>
  <si>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</si>
  <si>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</si>
  <si>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</si>
  <si>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</si>
  <si>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</si>
  <si>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</si>
  <si>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</si>
  <si>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</si>
  <si>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</si>
  <si>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</si>
  <si>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</si>
  <si>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</si>
  <si>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</si>
  <si>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</si>
  <si>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</si>
  <si>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</si>
  <si>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</si>
  <si>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</si>
  <si>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</si>
  <si>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</si>
  <si>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</si>
  <si>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</si>
  <si>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</si>
  <si>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</si>
  <si>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</si>
  <si>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</si>
  <si>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</si>
  <si>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</si>
  <si>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</si>
  <si>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</si>
  <si>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</si>
  <si>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</si>
  <si>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</si>
  <si>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</si>
  <si>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</si>
  <si>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</si>
  <si>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</si>
  <si>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</si>
  <si>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</si>
  <si>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</si>
  <si>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</si>
  <si>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</si>
  <si>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</si>
  <si>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</si>
  <si>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</si>
  <si>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</si>
  <si>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</si>
  <si>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</si>
  <si>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</si>
  <si>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</si>
  <si>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</si>
  <si>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</si>
  <si>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</si>
  <si>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</si>
  <si>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</si>
  <si>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</si>
  <si>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</si>
  <si>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</si>
  <si>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</si>
  <si>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</si>
  <si>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</si>
  <si>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</si>
  <si>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</si>
  <si>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</si>
  <si>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</si>
  <si>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</si>
  <si>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</si>
  <si>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</si>
  <si>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</si>
  <si>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</si>
  <si>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</si>
  <si>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</si>
  <si>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</si>
  <si>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</si>
  <si>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</si>
  <si>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</si>
  <si>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</si>
  <si>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</si>
  <si>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</si>
  <si>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</si>
  <si>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</si>
  <si>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</si>
  <si>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</si>
  <si>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</si>
  <si>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</si>
  <si>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</si>
  <si>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</si>
  <si>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</si>
  <si>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</si>
  <si>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</si>
  <si>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</si>
  <si>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</si>
  <si>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</si>
  <si>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</si>
  <si>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</si>
  <si>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</si>
  <si>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</si>
  <si>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</si>
  <si>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</si>
  <si>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</si>
  <si>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</si>
  <si>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</si>
  <si>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</si>
  <si>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</si>
  <si>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</si>
  <si>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</si>
  <si>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</si>
  <si>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</si>
  <si>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</si>
  <si>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</si>
  <si>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</si>
  <si>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</si>
  <si>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</si>
  <si>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</si>
  <si>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</si>
  <si>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</si>
  <si>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</si>
  <si>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</si>
  <si>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</si>
  <si>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</si>
  <si>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</si>
  <si>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</si>
  <si>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</si>
  <si>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</si>
  <si>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</si>
  <si>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</si>
  <si>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</si>
  <si>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</si>
  <si>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</si>
  <si>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</si>
  <si>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</si>
  <si>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</si>
  <si>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</si>
  <si>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</si>
  <si>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</si>
  <si>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</si>
  <si>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</si>
  <si>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</si>
  <si>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</si>
  <si>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</si>
  <si>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</si>
  <si>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</si>
  <si>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</si>
  <si>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</si>
  <si>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</si>
  <si>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</si>
  <si>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</si>
  <si>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</si>
  <si>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</si>
  <si>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</si>
  <si>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</si>
  <si>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</si>
  <si>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</si>
  <si>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</si>
  <si>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</si>
  <si>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</si>
  <si>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</si>
  <si>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</si>
  <si>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</si>
  <si>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</si>
  <si>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</si>
  <si>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</si>
  <si>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</si>
  <si>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</si>
  <si>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</si>
  <si>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</si>
  <si>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</si>
  <si>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</si>
  <si>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</si>
  <si>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</si>
  <si>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</si>
  <si>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</si>
  <si>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</si>
  <si>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</si>
  <si>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</si>
  <si>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</si>
  <si>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</si>
  <si>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</si>
  <si>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</si>
  <si>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</si>
  <si>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</si>
  <si>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</si>
  <si>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</si>
  <si>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</si>
  <si>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</si>
  <si>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</si>
  <si>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</si>
  <si>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</si>
  <si>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</si>
  <si>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</si>
  <si>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</si>
  <si>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</si>
  <si>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</si>
  <si>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</si>
  <si>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</si>
  <si>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</si>
  <si>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</si>
  <si>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</si>
  <si>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</si>
  <si>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</si>
  <si>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</si>
  <si>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</si>
  <si>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</si>
  <si>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</si>
  <si>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</si>
  <si>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</si>
  <si>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</si>
  <si>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</si>
  <si>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</si>
  <si>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</si>
  <si>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</si>
  <si>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</si>
  <si>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</si>
  <si>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</si>
  <si>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</si>
  <si>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</si>
  <si>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</si>
  <si>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</si>
  <si>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</si>
  <si>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</si>
  <si>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</si>
  <si>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</si>
  <si>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</si>
  <si>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</si>
  <si>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</si>
  <si>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</si>
  <si>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</si>
  <si>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</si>
  <si>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</si>
  <si>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</si>
  <si>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</si>
  <si>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</si>
  <si>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</si>
  <si>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</si>
  <si>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</si>
  <si>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</si>
  <si>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</si>
  <si>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</si>
  <si>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</si>
  <si>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</si>
  <si>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</si>
  <si>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</si>
  <si>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</si>
  <si>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</si>
  <si>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</si>
  <si>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</si>
  <si>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</si>
  <si>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</si>
  <si>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</si>
  <si>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</si>
  <si>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</si>
  <si>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</si>
  <si>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</si>
  <si>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</si>
  <si>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</si>
  <si>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</si>
  <si>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</si>
  <si>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</si>
  <si>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</si>
  <si>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</si>
  <si>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</si>
  <si>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</si>
  <si>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</si>
  <si>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</si>
  <si>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</si>
  <si>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</si>
  <si>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</si>
  <si>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</si>
  <si>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</si>
  <si>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</si>
  <si>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</si>
  <si>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</si>
  <si>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</si>
  <si>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</si>
  <si>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</si>
  <si>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</si>
  <si>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</si>
  <si>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</si>
  <si>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</si>
  <si>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</si>
  <si>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</si>
  <si>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</si>
  <si>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</si>
  <si>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</si>
  <si>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</si>
  <si>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</si>
  <si>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</si>
  <si>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</si>
  <si>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</si>
  <si>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</si>
  <si>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</si>
  <si>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</si>
  <si>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</si>
  <si>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</si>
  <si>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</si>
  <si>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</si>
  <si>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</si>
  <si>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</si>
  <si>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</si>
  <si>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</si>
  <si>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</si>
  <si>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</si>
  <si>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</si>
  <si>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</si>
  <si>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</si>
  <si>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</si>
  <si>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</si>
  <si>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</si>
  <si>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</si>
  <si>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</si>
  <si>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</si>
  <si>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</si>
  <si>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</si>
  <si>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</si>
  <si>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</si>
  <si>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</si>
  <si>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</si>
  <si>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</si>
  <si>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</si>
  <si>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</si>
  <si>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</si>
  <si>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</si>
  <si>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</si>
  <si>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</si>
  <si>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</si>
  <si>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</si>
  <si>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</si>
  <si>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</si>
  <si>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</si>
  <si>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</si>
  <si>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</si>
  <si>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</si>
  <si>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</si>
  <si>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</si>
  <si>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</si>
  <si>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</si>
  <si>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</si>
  <si>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</si>
  <si>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</si>
  <si>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</si>
  <si>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</si>
  <si>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</si>
  <si>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</si>
  <si>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</si>
  <si>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</si>
  <si>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</si>
  <si>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</si>
  <si>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</si>
  <si>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</si>
  <si>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</si>
  <si>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</si>
  <si>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</si>
  <si>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</si>
  <si>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</si>
  <si>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</si>
  <si>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</si>
  <si>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</si>
  <si>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</si>
  <si>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</si>
  <si>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</si>
  <si>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</si>
  <si>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</si>
  <si>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</si>
  <si>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</si>
  <si>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</si>
  <si>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</si>
  <si>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</si>
  <si>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</si>
  <si>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</si>
  <si>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</si>
  <si>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</si>
  <si>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</si>
  <si>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</si>
  <si>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</si>
  <si>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</si>
  <si>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</si>
  <si>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</si>
  <si>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</si>
  <si>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</si>
  <si>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</si>
  <si>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</si>
  <si>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</si>
  <si>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</si>
  <si>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</si>
  <si>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</si>
  <si>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</si>
  <si>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</si>
  <si>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</si>
  <si>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</si>
  <si>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</si>
  <si>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</si>
  <si>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</si>
  <si>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</si>
  <si>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</si>
  <si>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</si>
  <si>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</si>
  <si>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</si>
  <si>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</si>
  <si>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</si>
  <si>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</si>
  <si>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</si>
  <si>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</si>
  <si>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</si>
  <si>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</si>
  <si>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</si>
  <si>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</si>
  <si>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</si>
  <si>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</si>
  <si>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</si>
  <si>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</si>
  <si>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</si>
  <si>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</si>
  <si>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</si>
  <si>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</si>
  <si>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</si>
  <si>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</si>
  <si>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</si>
  <si>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</si>
  <si>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</si>
  <si>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</si>
  <si>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</si>
  <si>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</si>
  <si>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</si>
  <si>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</si>
  <si>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</si>
  <si>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</si>
  <si>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</si>
  <si>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</si>
  <si>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</si>
  <si>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</si>
  <si>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</si>
  <si>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</si>
  <si>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</si>
  <si>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</si>
  <si>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</si>
  <si>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</si>
  <si>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</si>
  <si>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</si>
  <si>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</si>
  <si>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</si>
  <si>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</si>
  <si>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</si>
  <si>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</si>
  <si>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</si>
  <si>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</si>
  <si>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</si>
  <si>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</si>
  <si>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</si>
  <si>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</si>
  <si>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</si>
  <si>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</si>
  <si>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</si>
  <si>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</si>
  <si>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</si>
  <si>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</si>
  <si>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</si>
  <si>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</si>
  <si>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</si>
  <si>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</si>
  <si>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</si>
  <si>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</si>
  <si>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</si>
  <si>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</si>
  <si>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</si>
  <si>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</si>
  <si>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</si>
  <si>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</si>
  <si>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</si>
  <si>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</si>
  <si>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</si>
  <si>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</si>
  <si>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</si>
  <si>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</si>
  <si>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</si>
  <si>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</si>
  <si>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</si>
  <si>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</si>
  <si>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</si>
  <si>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</si>
  <si>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</si>
  <si>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</si>
  <si>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</si>
  <si>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</si>
  <si>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</si>
  <si>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</si>
  <si>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</si>
  <si>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</si>
  <si>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</si>
  <si>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</si>
  <si>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</si>
  <si>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</si>
  <si>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</si>
  <si>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</si>
  <si>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</si>
  <si>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</si>
  <si>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</si>
  <si>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</si>
  <si>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</si>
  <si>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</si>
  <si>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</si>
  <si>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</si>
  <si>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</si>
  <si>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</si>
  <si>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</si>
  <si>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</si>
  <si>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</si>
  <si>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</si>
  <si>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</si>
  <si>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</si>
  <si>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</si>
  <si>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</si>
  <si>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</si>
  <si>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</si>
  <si>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</si>
  <si>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</si>
  <si>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</si>
  <si>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</si>
  <si>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</si>
  <si>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</si>
  <si>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</si>
  <si>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</si>
  <si>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</si>
  <si>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</si>
  <si>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</si>
  <si>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</si>
  <si>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</si>
  <si>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</si>
  <si>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</si>
  <si>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</si>
  <si>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</si>
  <si>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</si>
  <si>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</si>
  <si>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</si>
  <si>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</si>
  <si>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</si>
  <si>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</si>
  <si>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</si>
  <si>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</si>
  <si>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</si>
  <si>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</si>
  <si>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</si>
  <si>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</si>
  <si>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</si>
  <si>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</si>
  <si>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</si>
  <si>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</si>
  <si>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</si>
  <si>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</si>
  <si>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</si>
  <si>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</si>
  <si>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</si>
  <si>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</si>
  <si>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</si>
  <si>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</si>
  <si>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</si>
  <si>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</si>
  <si>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</si>
  <si>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</si>
  <si>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</si>
  <si>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</si>
  <si>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</si>
  <si>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</si>
  <si>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</si>
  <si>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</si>
  <si>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</si>
  <si>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</si>
  <si>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</si>
  <si>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</si>
  <si>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</si>
  <si>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</si>
  <si>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</si>
  <si>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</si>
  <si>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</si>
  <si>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</si>
  <si>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</si>
  <si>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</si>
  <si>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</si>
  <si>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</si>
  <si>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</si>
  <si>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</si>
  <si>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</si>
  <si>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</si>
  <si>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</si>
  <si>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</si>
  <si>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</si>
  <si>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</si>
  <si>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</si>
  <si>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</si>
  <si>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</si>
  <si>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</si>
  <si>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</si>
  <si>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</si>
  <si>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</si>
  <si>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</si>
  <si>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</si>
  <si>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</si>
  <si>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</si>
  <si>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</si>
  <si>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</si>
  <si>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</si>
  <si>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</si>
  <si>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</si>
  <si>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</si>
  <si>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</si>
  <si>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</si>
  <si>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</si>
  <si>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</si>
  <si>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</si>
  <si>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</si>
  <si>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</si>
  <si>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</si>
  <si>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</si>
  <si>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</si>
  <si>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</si>
  <si>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</si>
  <si>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</si>
  <si>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</si>
  <si>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</si>
  <si>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</si>
  <si>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</si>
  <si>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</si>
  <si>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</si>
  <si>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</si>
  <si>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</si>
  <si>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</si>
  <si>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</si>
  <si>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</si>
  <si>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</si>
  <si>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</si>
  <si>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</si>
  <si>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</si>
  <si>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</si>
  <si>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</si>
  <si>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</si>
  <si>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</si>
  <si>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</si>
  <si>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</si>
  <si>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</si>
  <si>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</si>
  <si>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</si>
  <si>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</si>
  <si>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</si>
  <si>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</si>
  <si>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</si>
  <si>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</si>
  <si>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</si>
  <si>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</si>
  <si>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</si>
  <si>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</si>
  <si>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</si>
  <si>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</si>
  <si>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</si>
  <si>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</si>
  <si>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</si>
  <si>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</si>
  <si>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</si>
  <si>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</si>
  <si>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</si>
  <si>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</si>
  <si>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</si>
  <si>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</si>
  <si>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</si>
  <si>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</si>
  <si>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</si>
  <si>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</si>
  <si>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</si>
  <si>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</si>
  <si>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</si>
  <si>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</si>
  <si>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</si>
  <si>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</si>
  <si>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</si>
  <si>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</si>
  <si>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</si>
  <si>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</si>
  <si>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</si>
  <si>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</si>
  <si>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</si>
  <si>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</si>
  <si>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</si>
  <si>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</si>
  <si>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</si>
  <si>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</si>
  <si>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</si>
  <si>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</si>
  <si>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</si>
  <si>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</si>
  <si>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</si>
  <si>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</si>
  <si>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</si>
  <si>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</si>
  <si>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</si>
  <si>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</si>
  <si>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</si>
  <si>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</si>
  <si>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</si>
  <si>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</si>
  <si>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</si>
  <si>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</si>
  <si>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</si>
  <si>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</si>
  <si>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</si>
  <si>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</si>
  <si>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</si>
  <si>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</si>
  <si>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</si>
  <si>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</si>
  <si>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</si>
  <si>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</si>
  <si>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</si>
  <si>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</si>
  <si>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</si>
  <si>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</si>
  <si>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</si>
  <si>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</si>
  <si>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</si>
  <si>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</si>
  <si>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</si>
  <si>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</si>
  <si>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</si>
  <si>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</si>
  <si>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</si>
  <si>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</si>
  <si>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</si>
  <si>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</si>
  <si>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</si>
  <si>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</si>
  <si>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</si>
  <si>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</si>
  <si>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</si>
  <si>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</si>
  <si>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</si>
  <si>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</si>
  <si>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</si>
  <si>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</si>
  <si>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</si>
  <si>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</si>
  <si>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</si>
  <si>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</si>
  <si>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</si>
  <si>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</si>
  <si>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</si>
  <si>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</si>
  <si>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</si>
  <si>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</si>
  <si>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</si>
  <si>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</si>
  <si>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</si>
  <si>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</si>
  <si>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</si>
  <si>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</si>
  <si>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</si>
  <si>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</si>
  <si>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</si>
  <si>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</si>
  <si>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</si>
  <si>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</si>
  <si>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</si>
  <si>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</si>
  <si>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</si>
  <si>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</si>
  <si>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</si>
  <si>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</si>
  <si>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</si>
  <si>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</si>
  <si>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</si>
  <si>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</si>
  <si>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</si>
  <si>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</si>
  <si>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</si>
  <si>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</si>
  <si>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</si>
  <si>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</si>
  <si>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</si>
  <si>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</si>
  <si>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</si>
  <si>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</si>
  <si>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</si>
  <si>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</si>
  <si>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</si>
  <si>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</si>
  <si>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</si>
  <si>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</si>
  <si>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</si>
  <si>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</si>
  <si>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</si>
  <si>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</si>
  <si>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</si>
  <si>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</si>
  <si>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</si>
  <si>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</si>
  <si>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</si>
  <si>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</si>
  <si>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</si>
  <si>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</si>
  <si>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</si>
  <si>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</si>
  <si>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</si>
  <si>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</si>
  <si>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</si>
  <si>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</si>
  <si>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</si>
  <si>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</si>
  <si>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</si>
  <si>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</si>
  <si>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</si>
  <si>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</si>
  <si>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</si>
  <si>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</si>
  <si>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</si>
  <si>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</si>
  <si>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</si>
  <si>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</si>
  <si>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</si>
  <si>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</si>
  <si>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</si>
  <si>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</si>
  <si>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</si>
  <si>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</si>
  <si>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</si>
  <si>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</si>
  <si>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</si>
  <si>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</si>
  <si>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</si>
  <si>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</si>
  <si>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</si>
  <si>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</si>
  <si>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</si>
  <si>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</si>
  <si>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</si>
  <si>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</si>
  <si>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</si>
  <si>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</si>
  <si>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</si>
  <si>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</si>
  <si>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</si>
  <si>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</si>
  <si>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</si>
  <si>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</si>
  <si>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</si>
  <si>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</si>
  <si>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</si>
  <si>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</si>
  <si>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</si>
  <si>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</si>
  <si>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</si>
  <si>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</si>
  <si>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</si>
  <si>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</si>
  <si>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</si>
  <si>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</si>
  <si>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</si>
  <si>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</si>
  <si>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</si>
  <si>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</si>
  <si>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</si>
  <si>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</si>
  <si>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</si>
  <si>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</si>
  <si>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</si>
  <si>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</si>
  <si>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</si>
  <si>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</si>
  <si>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</si>
  <si>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</si>
  <si>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</si>
  <si>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</si>
  <si>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</si>
  <si>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</si>
  <si>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</si>
  <si>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</si>
  <si>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</si>
  <si>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</si>
  <si>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</si>
  <si>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</si>
  <si>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</si>
  <si>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</si>
  <si>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</si>
  <si>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</si>
  <si>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</si>
  <si>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</si>
  <si>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</si>
  <si>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</si>
  <si>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</si>
  <si>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</si>
  <si>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</si>
  <si>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</si>
  <si>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</si>
  <si>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</si>
  <si>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</si>
  <si>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</si>
  <si>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</si>
  <si>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</si>
  <si>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</si>
  <si>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</si>
  <si>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</si>
  <si>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</si>
  <si>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</si>
  <si>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</si>
  <si>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</si>
  <si>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</si>
  <si>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</si>
  <si>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</si>
  <si>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</si>
  <si>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</si>
  <si>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</si>
  <si>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</si>
  <si>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</si>
  <si>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</si>
  <si>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</si>
  <si>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</si>
  <si>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</si>
  <si>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</si>
  <si>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</si>
  <si>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</si>
  <si>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</si>
  <si>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</si>
  <si>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</si>
  <si>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</si>
  <si>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</si>
  <si>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</si>
  <si>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</si>
  <si>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</si>
  <si>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</si>
  <si>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</si>
  <si>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</si>
  <si>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</si>
  <si>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</si>
  <si>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</si>
  <si>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</si>
  <si>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</si>
  <si>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</si>
  <si>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</si>
  <si>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</si>
  <si>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</si>
  <si>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</si>
  <si>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</si>
  <si>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</si>
  <si>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</si>
  <si>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</si>
  <si>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</si>
  <si>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</si>
  <si>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</si>
  <si>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</si>
  <si>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</si>
  <si>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</si>
  <si>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</si>
  <si>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</si>
  <si>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</si>
  <si>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</si>
  <si>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</si>
  <si>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</si>
  <si>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</si>
  <si>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</si>
  <si>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</si>
  <si>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</si>
  <si>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</si>
  <si>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</si>
  <si>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</si>
  <si>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</si>
  <si>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</si>
  <si>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</si>
  <si>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</si>
  <si>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</si>
  <si>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</si>
  <si>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</si>
  <si>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</si>
  <si>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</si>
  <si>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</si>
  <si>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</si>
  <si>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</si>
  <si>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</si>
  <si>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</si>
  <si>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</si>
  <si>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</si>
  <si>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</si>
  <si>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</si>
  <si>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</si>
  <si>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</si>
  <si>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</si>
  <si>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</si>
  <si>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</si>
  <si>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</si>
  <si>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</si>
  <si>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</si>
  <si>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</si>
  <si>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</si>
  <si>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</si>
  <si>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</si>
  <si>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</si>
  <si>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</si>
  <si>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</si>
  <si>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</si>
  <si>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</si>
  <si>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</si>
  <si>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</si>
  <si>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</si>
  <si>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</si>
  <si>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</si>
  <si>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</si>
  <si>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</si>
  <si>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</si>
  <si>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</si>
  <si>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</si>
  <si>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</si>
  <si>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</si>
  <si>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</si>
  <si>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</si>
  <si>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</si>
  <si>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</si>
  <si>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</si>
  <si>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</si>
  <si>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</si>
  <si>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</si>
  <si>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</si>
  <si>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</si>
  <si>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</si>
  <si>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</si>
  <si>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</si>
  <si>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</si>
  <si>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</si>
  <si>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</si>
  <si>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</si>
  <si>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</si>
  <si>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</si>
  <si>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</si>
  <si>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</si>
  <si>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</si>
  <si>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</si>
  <si>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</si>
  <si>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</si>
  <si>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</si>
  <si>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</si>
  <si>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</si>
  <si>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</si>
  <si>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</si>
  <si>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</si>
  <si>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</si>
  <si>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</si>
  <si>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</si>
  <si>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</si>
  <si>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</si>
  <si>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</si>
  <si>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</si>
  <si>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</si>
  <si>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</si>
  <si>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</si>
  <si>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</si>
  <si>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</si>
  <si>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</si>
  <si>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</si>
  <si>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</si>
  <si>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</si>
  <si>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</si>
  <si>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</si>
  <si>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</si>
  <si>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</si>
  <si>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</si>
  <si>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</si>
  <si>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</si>
  <si>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</si>
  <si>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</si>
  <si>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</si>
  <si>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</si>
  <si>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</si>
  <si>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</si>
  <si>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</si>
  <si>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</si>
  <si>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</si>
  <si>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</si>
  <si>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</si>
  <si>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</si>
  <si>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</si>
  <si>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</si>
  <si>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</si>
  <si>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</si>
  <si>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</si>
  <si>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</si>
  <si>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</si>
  <si>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</si>
  <si>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</si>
  <si>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</si>
  <si>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</si>
  <si>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</si>
  <si>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</si>
  <si>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</si>
  <si>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</si>
  <si>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</si>
  <si>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</si>
  <si>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</si>
  <si>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</si>
  <si>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</si>
  <si>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</si>
  <si>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</si>
  <si>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</si>
  <si>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</si>
  <si>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</si>
  <si>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</si>
  <si>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</si>
  <si>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</si>
  <si>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</si>
  <si>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</si>
  <si>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</si>
  <si>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</si>
  <si>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</si>
  <si>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</si>
  <si>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</si>
  <si>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</si>
  <si>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</si>
  <si>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</si>
  <si>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</si>
  <si>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</si>
  <si>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</si>
  <si>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</si>
  <si>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</si>
  <si>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</si>
  <si>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</si>
  <si>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</si>
  <si>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</si>
  <si>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</si>
  <si>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</si>
  <si>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</si>
  <si>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</si>
  <si>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</si>
  <si>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</si>
  <si>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</si>
  <si>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</si>
  <si>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</si>
  <si>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</si>
  <si>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</si>
  <si>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</si>
  <si>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</si>
  <si>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</si>
  <si>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</si>
  <si>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</si>
  <si>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</si>
  <si>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</si>
  <si>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</si>
  <si>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</si>
  <si>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</si>
  <si>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</si>
  <si>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</si>
  <si>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</si>
  <si>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</si>
  <si>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</si>
  <si>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</si>
  <si>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</si>
  <si>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</si>
  <si>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</si>
  <si>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</si>
  <si>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</si>
  <si>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</si>
  <si>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</si>
  <si>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</si>
  <si>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</si>
  <si>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</si>
  <si>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</si>
  <si>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</si>
  <si>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</si>
  <si>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</si>
  <si>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</si>
  <si>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</si>
  <si>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</si>
  <si>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</si>
  <si>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</si>
  <si>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</si>
  <si>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</si>
  <si>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</si>
  <si>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</si>
  <si>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</si>
  <si>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</si>
  <si>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</si>
  <si>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</si>
  <si>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</si>
  <si>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</si>
  <si>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</si>
  <si>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</si>
  <si>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</si>
  <si>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</si>
  <si>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</si>
  <si>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</si>
  <si>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</si>
  <si>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</si>
  <si>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</si>
  <si>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</si>
  <si>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</si>
  <si>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</si>
  <si>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</si>
  <si>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</si>
  <si>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</si>
  <si>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</si>
  <si>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</si>
  <si>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</si>
  <si>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</si>
  <si>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</si>
  <si>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</si>
  <si>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</si>
  <si>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</si>
  <si>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</si>
  <si>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</si>
  <si>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</si>
  <si>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</si>
  <si>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</si>
  <si>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</si>
  <si>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</si>
  <si>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</si>
  <si>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</si>
  <si>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</si>
  <si>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</si>
  <si>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</si>
  <si>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</si>
  <si>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</si>
  <si>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</si>
  <si>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</si>
  <si>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</si>
  <si>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</si>
  <si>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</si>
  <si>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</si>
  <si>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</si>
  <si>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</si>
  <si>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</si>
  <si>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</si>
  <si>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</si>
  <si>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</si>
  <si>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</si>
  <si>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</si>
  <si>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</si>
  <si>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</si>
  <si>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</si>
  <si>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</si>
  <si>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</si>
  <si>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</si>
  <si>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</si>
  <si>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</si>
  <si>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</si>
  <si>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</si>
  <si>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</si>
  <si>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</si>
  <si>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</si>
  <si>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</si>
  <si>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</si>
  <si>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</si>
  <si>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</si>
  <si>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</si>
  <si>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</si>
  <si>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</si>
  <si>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</si>
  <si>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</si>
  <si>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</si>
  <si>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</si>
  <si>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</si>
  <si>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</si>
  <si>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</si>
  <si>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</si>
  <si>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</si>
  <si>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</si>
  <si>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</si>
  <si>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</si>
  <si>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</si>
  <si>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</si>
  <si>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</si>
  <si>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</si>
  <si>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</si>
  <si>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</si>
  <si>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</si>
  <si>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</si>
  <si>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</si>
  <si>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</si>
  <si>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</si>
  <si>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</si>
  <si>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</si>
  <si>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</si>
  <si>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</si>
  <si>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</si>
  <si>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</si>
  <si>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</si>
  <si>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</si>
  <si>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</si>
  <si>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</si>
  <si>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</si>
  <si>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</si>
  <si>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</si>
  <si>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</si>
  <si>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</si>
  <si>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</si>
  <si>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</si>
  <si>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</si>
  <si>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</si>
  <si>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</si>
  <si>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</si>
  <si>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</si>
  <si>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</si>
  <si>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</si>
  <si>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</si>
  <si>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</si>
  <si>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</si>
  <si>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</si>
  <si>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</si>
  <si>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</si>
  <si>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</si>
  <si>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</si>
  <si>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</si>
  <si>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</si>
  <si>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</si>
  <si>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</si>
  <si>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</si>
  <si>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</si>
  <si>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</si>
  <si>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</si>
  <si>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</si>
  <si>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</si>
  <si>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</si>
  <si>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</si>
  <si>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</si>
  <si>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</si>
  <si>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</si>
  <si>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</si>
  <si>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</si>
  <si>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</si>
  <si>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</si>
  <si>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</si>
  <si>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</si>
  <si>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</si>
  <si>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</si>
  <si>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</si>
  <si>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</si>
  <si>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</si>
  <si>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</si>
  <si>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</si>
  <si>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</si>
  <si>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</si>
  <si>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</si>
  <si>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</si>
  <si>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</si>
  <si>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</si>
  <si>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</si>
  <si>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</si>
  <si>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</si>
  <si>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</si>
  <si>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</si>
  <si>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</si>
  <si>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</si>
  <si>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</si>
  <si>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</si>
  <si>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</si>
  <si>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</si>
  <si>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</si>
  <si>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</si>
  <si>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</si>
  <si>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</si>
  <si>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</si>
  <si>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</si>
  <si>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</si>
  <si>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</si>
  <si>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</si>
  <si>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</si>
  <si>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</si>
  <si>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</si>
  <si>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</si>
  <si>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</si>
  <si>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</si>
  <si>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</si>
  <si>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</si>
  <si>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</si>
  <si>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</si>
  <si>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</si>
  <si>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</si>
  <si>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</si>
  <si>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</si>
  <si>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</si>
  <si>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</si>
  <si>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</si>
  <si>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</si>
  <si>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</si>
  <si>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</si>
  <si>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</si>
  <si>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</si>
  <si>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</si>
  <si>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</si>
  <si>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</si>
  <si>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</si>
  <si>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</si>
  <si>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</si>
  <si>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</si>
  <si>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</si>
  <si>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</si>
  <si>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</si>
  <si>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</si>
  <si>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</si>
  <si>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</si>
  <si>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</si>
  <si>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</si>
  <si>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</si>
  <si>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</si>
  <si>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</si>
  <si>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</si>
  <si>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</si>
  <si>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</si>
  <si>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</si>
  <si>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</si>
  <si>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</si>
  <si>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</si>
  <si>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</si>
  <si>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</si>
  <si>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</si>
  <si>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</si>
  <si>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</si>
  <si>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</si>
  <si>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</si>
  <si>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</si>
  <si>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</si>
  <si>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</si>
  <si>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</si>
  <si>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</si>
  <si>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</si>
  <si>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</si>
  <si>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</si>
  <si>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</si>
  <si>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</si>
  <si>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</si>
  <si>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</si>
  <si>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</si>
  <si>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</si>
  <si>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</si>
  <si>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</si>
  <si>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</si>
  <si>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</si>
  <si>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</si>
  <si>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</si>
  <si>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</si>
  <si>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</si>
  <si>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</si>
  <si>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</si>
  <si>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</si>
  <si>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</si>
  <si>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</si>
  <si>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</si>
  <si>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</si>
  <si>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</si>
  <si>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</si>
  <si>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</si>
  <si>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</si>
  <si>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</si>
  <si>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</si>
  <si>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</si>
  <si>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</si>
  <si>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</si>
  <si>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</si>
  <si>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</si>
  <si>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</si>
  <si>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</si>
  <si>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</si>
  <si>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</si>
  <si>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</si>
  <si>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</si>
  <si>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</si>
  <si>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</si>
  <si>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</si>
  <si>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</si>
  <si>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</si>
  <si>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</si>
  <si>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</si>
  <si>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</si>
  <si>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</si>
  <si>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</si>
  <si>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</si>
  <si>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</si>
  <si>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</si>
  <si>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</si>
  <si>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</si>
  <si>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</si>
  <si>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</si>
  <si>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</si>
  <si>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</si>
  <si>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</si>
  <si>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</si>
  <si>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</si>
  <si>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</si>
  <si>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</si>
  <si>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</si>
  <si>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</si>
  <si>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</si>
  <si>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</si>
  <si>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</si>
  <si>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</si>
  <si>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</si>
  <si>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</si>
  <si>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</si>
  <si>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</si>
  <si>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</si>
  <si>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</si>
  <si>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</si>
  <si>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</si>
  <si>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</si>
  <si>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</si>
  <si>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</si>
  <si>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</si>
  <si>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</si>
  <si>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</si>
  <si>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</si>
  <si>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</si>
  <si>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</si>
  <si>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</si>
  <si>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</si>
  <si>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</si>
  <si>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</si>
  <si>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</si>
  <si>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</si>
  <si>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</si>
  <si>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</si>
  <si>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</si>
  <si>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</si>
  <si>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</si>
  <si>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</si>
  <si>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</si>
  <si>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</si>
  <si>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</si>
  <si>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</si>
  <si>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</si>
  <si>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</si>
  <si>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</si>
  <si>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</si>
  <si>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</si>
  <si>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</si>
  <si>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</si>
  <si>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</si>
  <si>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</si>
  <si>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</si>
  <si>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</si>
  <si>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</si>
  <si>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</si>
  <si>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</si>
  <si>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</si>
  <si>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</si>
  <si>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</si>
  <si>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</si>
  <si>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</si>
  <si>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</si>
  <si>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</si>
  <si>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</si>
  <si>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</si>
  <si>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</si>
  <si>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</si>
  <si>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</si>
  <si>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</si>
  <si>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</si>
  <si>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</si>
  <si>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</si>
  <si>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</si>
  <si>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</si>
  <si>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</si>
  <si>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</si>
  <si>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</si>
  <si>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</si>
  <si>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</si>
  <si>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</si>
  <si>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</si>
  <si>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</si>
  <si>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</si>
  <si>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</si>
  <si>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</si>
  <si>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</si>
  <si>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</si>
  <si>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</si>
  <si>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</si>
  <si>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</si>
  <si>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</si>
  <si>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</si>
  <si>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</si>
  <si>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</si>
  <si>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</si>
  <si>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</si>
  <si>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</si>
  <si>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</si>
  <si>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</si>
  <si>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</si>
  <si>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</si>
  <si>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</si>
  <si>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</si>
  <si>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</si>
  <si>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</si>
  <si>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</si>
  <si>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</si>
  <si>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</si>
  <si>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</si>
  <si>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</si>
  <si>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</si>
  <si>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</si>
  <si>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</si>
  <si>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</si>
  <si>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</si>
  <si>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</si>
  <si>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</si>
  <si>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</si>
  <si>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</si>
  <si>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</si>
  <si>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</si>
  <si>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</si>
  <si>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</si>
  <si>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</si>
  <si>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</si>
  <si>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</si>
  <si>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</si>
  <si>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</si>
  <si>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</si>
  <si>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</si>
  <si>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</si>
  <si>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</si>
  <si>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</si>
  <si>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</si>
  <si>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</si>
  <si>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</si>
  <si>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</si>
  <si>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</si>
  <si>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</si>
  <si>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</si>
  <si>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</si>
  <si>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</si>
  <si>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</si>
  <si>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</si>
  <si>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</si>
  <si>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</si>
  <si>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</si>
  <si>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</si>
  <si>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</si>
  <si>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</si>
  <si>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</si>
  <si>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</si>
  <si>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</si>
  <si>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</si>
  <si>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</si>
  <si>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</si>
  <si>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</si>
  <si>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</si>
  <si>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</si>
  <si>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</si>
  <si>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</si>
  <si>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</si>
  <si>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</si>
  <si>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</si>
  <si>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</si>
  <si>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</si>
  <si>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</si>
  <si>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</si>
  <si>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</si>
  <si>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</si>
  <si>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</si>
  <si>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</si>
  <si>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</si>
  <si>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</si>
  <si>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</si>
  <si>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</si>
  <si>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</si>
  <si>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</si>
  <si>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</si>
  <si>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</si>
  <si>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</si>
  <si>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</si>
  <si>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</si>
  <si>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</si>
  <si>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</si>
  <si>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</si>
  <si>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</si>
  <si>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</si>
  <si>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</si>
  <si>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</si>
  <si>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</si>
  <si>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</si>
  <si>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</si>
  <si>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</si>
  <si>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</si>
  <si>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</si>
  <si>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</si>
  <si>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</si>
  <si>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</si>
  <si>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</si>
  <si>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</si>
  <si>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</si>
  <si>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</si>
  <si>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</si>
  <si>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</si>
  <si>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</si>
  <si>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</si>
  <si>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</si>
  <si>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</si>
  <si>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</si>
  <si>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</si>
  <si>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</si>
  <si>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</si>
  <si>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</si>
  <si>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</si>
  <si>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</si>
  <si>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</si>
  <si>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</si>
  <si>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</si>
  <si>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</si>
  <si>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</si>
  <si>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</si>
  <si>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</si>
  <si>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</si>
  <si>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</si>
  <si>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</si>
  <si>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</si>
  <si>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</si>
  <si>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</si>
  <si>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</si>
  <si>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</si>
  <si>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</si>
  <si>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</si>
  <si>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</si>
  <si>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</si>
  <si>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</si>
  <si>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</si>
  <si>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</si>
  <si>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</si>
  <si>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</si>
  <si>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</si>
  <si>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</si>
  <si>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</si>
  <si>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</si>
  <si>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</si>
  <si>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</si>
  <si>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</si>
  <si>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</si>
  <si>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</si>
  <si>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</si>
  <si>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</si>
  <si>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</si>
  <si>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</si>
  <si>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</si>
  <si>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</si>
  <si>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</si>
  <si>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</si>
  <si>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</si>
  <si>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</si>
  <si>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</si>
  <si>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</si>
  <si>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</si>
  <si>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</si>
  <si>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</si>
  <si>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</si>
  <si>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</si>
  <si>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</si>
  <si>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</si>
  <si>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</si>
  <si>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</si>
  <si>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</si>
  <si>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</si>
  <si>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</si>
  <si>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</si>
  <si>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</si>
  <si>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</si>
  <si>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</si>
  <si>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</si>
  <si>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</si>
  <si>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</si>
  <si>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</si>
  <si>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</si>
  <si>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</si>
  <si>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</si>
  <si>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</si>
  <si>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</si>
  <si>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</si>
  <si>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</si>
  <si>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</si>
  <si>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</si>
  <si>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</si>
  <si>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</si>
  <si>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</si>
  <si>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</si>
  <si>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</si>
  <si>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</si>
  <si>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</si>
  <si>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</si>
  <si>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</si>
  <si>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</si>
  <si>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</si>
  <si>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</si>
  <si>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</si>
  <si>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</si>
  <si>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</si>
  <si>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</si>
  <si>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</si>
  <si>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</si>
  <si>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</si>
  <si>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</si>
  <si>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</si>
  <si>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</si>
  <si>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</si>
  <si>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</si>
  <si>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</si>
  <si>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</si>
  <si>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</si>
  <si>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</si>
  <si>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</si>
  <si>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</si>
  <si>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</si>
  <si>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</si>
  <si>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</si>
  <si>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</si>
  <si>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</si>
  <si>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</si>
  <si>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</si>
  <si>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</si>
  <si>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</si>
  <si>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</si>
  <si>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</si>
  <si>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</si>
  <si>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</si>
  <si>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</si>
  <si>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</si>
  <si>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</si>
  <si>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</si>
  <si>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</si>
  <si>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</si>
  <si>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</si>
  <si>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</si>
  <si>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</si>
  <si>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</si>
  <si>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</si>
  <si>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</si>
  <si>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</si>
  <si>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</si>
  <si>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</si>
  <si>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</si>
  <si>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</si>
  <si>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</si>
  <si>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</si>
  <si>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</si>
  <si>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</si>
  <si>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</si>
  <si>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</si>
  <si>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</si>
  <si>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</si>
  <si>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</si>
  <si>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</si>
  <si>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</si>
  <si>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</si>
  <si>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</si>
  <si>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</si>
  <si>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</si>
  <si>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</si>
  <si>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</si>
  <si>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</si>
  <si>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</si>
  <si>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</si>
  <si>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</si>
  <si>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</si>
  <si>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</si>
  <si>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</si>
  <si>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</si>
  <si>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</si>
  <si>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</si>
  <si>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</si>
  <si>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</si>
  <si>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</si>
  <si>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</si>
  <si>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</si>
  <si>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</si>
  <si>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</si>
  <si>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</si>
  <si>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</si>
  <si>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</si>
  <si>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</si>
  <si>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</si>
  <si>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</si>
  <si>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</si>
  <si>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</si>
  <si>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</si>
  <si>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</si>
  <si>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</si>
  <si>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</si>
  <si>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</si>
  <si>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</si>
  <si>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</si>
  <si>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</si>
  <si>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</si>
  <si>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</si>
  <si>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</si>
  <si>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</si>
  <si>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</si>
  <si>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</si>
  <si>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</si>
  <si>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</si>
  <si>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</si>
  <si>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</si>
  <si>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</si>
  <si>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</si>
  <si>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</si>
  <si>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</si>
  <si>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</si>
  <si>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</si>
  <si>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</si>
  <si>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</si>
  <si>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</si>
  <si>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</si>
  <si>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</si>
  <si>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</si>
  <si>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</si>
  <si>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</si>
  <si>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</si>
  <si>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</si>
  <si>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</si>
  <si>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</si>
  <si>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</si>
  <si>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</si>
  <si>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</si>
  <si>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</si>
  <si>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</si>
  <si>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</si>
  <si>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</si>
  <si>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</si>
  <si>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</si>
  <si>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</si>
  <si>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</si>
  <si>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</si>
  <si>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</si>
  <si>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</si>
  <si>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</si>
  <si>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</si>
  <si>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</si>
  <si>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</si>
  <si>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</si>
  <si>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</si>
  <si>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</si>
  <si>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</si>
  <si>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</si>
  <si>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</si>
  <si>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</si>
  <si>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</si>
  <si>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</si>
  <si>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</si>
  <si>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</si>
  <si>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</si>
  <si>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</si>
  <si>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</si>
  <si>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</si>
  <si>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</si>
  <si>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</si>
  <si>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</si>
  <si>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</si>
  <si>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</si>
  <si>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</si>
  <si>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</si>
  <si>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</si>
  <si>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</si>
  <si>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</si>
  <si>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</si>
  <si>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</si>
  <si>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</si>
  <si>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</si>
  <si>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</si>
  <si>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</si>
  <si>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</si>
  <si>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</si>
  <si>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</si>
  <si>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</si>
  <si>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</si>
  <si>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</si>
  <si>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</si>
  <si>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</si>
  <si>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</si>
  <si>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</si>
  <si>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</si>
  <si>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</si>
  <si>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</si>
  <si>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</si>
  <si>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</si>
  <si>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</si>
  <si>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</si>
  <si>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</si>
  <si>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</si>
  <si>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</si>
  <si>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</si>
  <si>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</si>
  <si>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</si>
  <si>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</si>
  <si>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</si>
  <si>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</si>
  <si>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</si>
  <si>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</si>
  <si>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</si>
  <si>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</si>
  <si>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</si>
  <si>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</si>
  <si>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</si>
  <si>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</si>
  <si>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</si>
  <si>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</si>
  <si>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</si>
  <si>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</si>
  <si>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</si>
  <si>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</si>
  <si>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</si>
  <si>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</si>
  <si>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</si>
  <si>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</si>
  <si>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</si>
  <si>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</si>
  <si>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</si>
  <si>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</si>
  <si>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</si>
  <si>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</si>
  <si>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</si>
  <si>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</si>
  <si>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</si>
  <si>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</si>
  <si>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</si>
  <si>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</si>
  <si>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</si>
  <si>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</si>
  <si>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</si>
  <si>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</si>
  <si>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</si>
  <si>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</si>
  <si>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</si>
  <si>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</si>
  <si>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</si>
  <si>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</si>
  <si>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</si>
  <si>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</si>
  <si>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</si>
  <si>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</si>
  <si>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</si>
  <si>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</si>
  <si>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</si>
  <si>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</si>
  <si>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</si>
  <si>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</si>
  <si>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</si>
  <si>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</si>
  <si>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</si>
  <si>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</si>
  <si>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</si>
  <si>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</si>
  <si>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</si>
  <si>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</si>
  <si>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</si>
  <si>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</si>
  <si>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</si>
  <si>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</si>
  <si>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</si>
  <si>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</si>
  <si>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</si>
  <si>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</si>
  <si>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</si>
  <si>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</si>
  <si>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</si>
  <si>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</si>
  <si>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</si>
  <si>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</si>
  <si>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</si>
  <si>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</si>
  <si>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</si>
  <si>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</si>
  <si>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</si>
  <si>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</si>
  <si>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</si>
  <si>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</si>
  <si>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</si>
  <si>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</si>
  <si>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</si>
  <si>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</si>
  <si>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</si>
  <si>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</si>
  <si>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</si>
  <si>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</si>
  <si>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</si>
  <si>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</si>
  <si>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</si>
  <si>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</si>
  <si>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</si>
  <si>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</si>
  <si>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</si>
  <si>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</si>
  <si>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</si>
  <si>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</si>
  <si>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</si>
  <si>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</si>
  <si>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</si>
  <si>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</si>
  <si>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</si>
  <si>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</si>
  <si>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</si>
  <si>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</si>
  <si>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</si>
  <si>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</si>
  <si>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</si>
  <si>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</si>
  <si>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</si>
  <si>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</si>
  <si>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</si>
  <si>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</si>
  <si>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</si>
  <si>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</si>
  <si>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</si>
  <si>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</si>
  <si>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</si>
  <si>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</si>
  <si>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</si>
  <si>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</si>
  <si>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</si>
  <si>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</si>
  <si>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</si>
  <si>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</si>
  <si>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</si>
  <si>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</si>
  <si>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</si>
  <si>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</si>
  <si>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</si>
  <si>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</si>
  <si>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</si>
  <si>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</si>
  <si>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</si>
  <si>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</si>
  <si>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</si>
  <si>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</si>
  <si>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</si>
  <si>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</si>
  <si>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</si>
  <si>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</si>
  <si>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</si>
  <si>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</si>
  <si>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</si>
  <si>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</si>
  <si>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</si>
  <si>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</si>
  <si>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</si>
  <si>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</si>
  <si>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</si>
  <si>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</si>
  <si>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</si>
  <si>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</si>
  <si>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</si>
  <si>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</si>
  <si>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</si>
  <si>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</si>
  <si>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</si>
  <si>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</si>
  <si>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</si>
  <si>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</si>
  <si>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</si>
  <si>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</si>
  <si>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</si>
  <si>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</si>
  <si>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</si>
  <si>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</si>
  <si>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</si>
  <si>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</si>
  <si>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</si>
  <si>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</si>
  <si>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</si>
  <si>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</si>
  <si>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</si>
  <si>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</si>
  <si>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</si>
  <si>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</si>
  <si>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</si>
  <si>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</si>
  <si>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</si>
  <si>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</si>
  <si>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</si>
  <si>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</si>
  <si>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</si>
  <si>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</si>
  <si>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</si>
  <si>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</si>
  <si>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</si>
  <si>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</si>
  <si>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</si>
  <si>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</si>
  <si>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</si>
  <si>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</si>
  <si>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</si>
  <si>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</si>
  <si>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</si>
  <si>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</si>
  <si>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</si>
  <si>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</si>
  <si>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</si>
  <si>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</si>
  <si>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</si>
  <si>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</si>
  <si>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</si>
  <si>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</si>
  <si>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</si>
  <si>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</si>
  <si>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</si>
  <si>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</si>
  <si>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</si>
  <si>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</si>
  <si>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</si>
  <si>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</si>
  <si>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</si>
  <si>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</si>
  <si>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</si>
  <si>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</si>
  <si>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</si>
  <si>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</si>
  <si>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</si>
  <si>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</si>
  <si>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</si>
  <si>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</si>
  <si>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</si>
  <si>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</si>
  <si>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</si>
  <si>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</si>
  <si>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</si>
  <si>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</si>
  <si>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</si>
  <si>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</si>
  <si>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</si>
  <si>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</si>
  <si>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</si>
  <si>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</si>
  <si>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</si>
  <si>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</si>
  <si>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</si>
  <si>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</si>
  <si>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</si>
  <si>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</si>
  <si>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</si>
  <si>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</si>
  <si>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</si>
  <si>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</si>
  <si>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</si>
  <si>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</si>
  <si>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</si>
  <si>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</si>
  <si>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</si>
  <si>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</si>
  <si>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</si>
  <si>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</si>
  <si>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</si>
  <si>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</si>
  <si>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</si>
  <si>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</si>
  <si>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</si>
  <si>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</si>
  <si>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</si>
  <si>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</si>
  <si>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</si>
  <si>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</si>
  <si>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</si>
  <si>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</si>
  <si>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</si>
  <si>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</si>
  <si>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</si>
  <si>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</si>
  <si>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</si>
  <si>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</si>
  <si>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</si>
  <si>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</si>
  <si>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</si>
  <si>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</si>
  <si>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</si>
  <si>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</si>
  <si>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</si>
  <si>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</si>
  <si>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</si>
  <si>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</si>
  <si>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</si>
  <si>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</si>
  <si>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</si>
  <si>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</si>
  <si>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</si>
  <si>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</si>
  <si>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</si>
  <si>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</si>
  <si>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</si>
  <si>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</si>
  <si>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</si>
  <si>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</si>
  <si>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</si>
  <si>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</si>
  <si>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</si>
  <si>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</si>
  <si>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</si>
  <si>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</si>
  <si>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</si>
  <si>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</si>
  <si>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</si>
  <si>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</si>
  <si>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</si>
  <si>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</si>
  <si>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</si>
  <si>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</si>
  <si>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</si>
  <si>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</si>
  <si>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</si>
  <si>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</si>
  <si>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</si>
  <si>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</si>
  <si>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</si>
  <si>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</si>
  <si>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</si>
  <si>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</si>
  <si>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</si>
  <si>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</si>
  <si>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</si>
  <si>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</si>
  <si>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</si>
  <si>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</si>
  <si>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</si>
  <si>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</si>
  <si>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</si>
  <si>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</si>
  <si>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</si>
  <si>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</si>
  <si>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</si>
  <si>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</si>
  <si>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</si>
  <si>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</si>
  <si>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</si>
  <si>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</si>
  <si>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</si>
  <si>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</si>
  <si>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</si>
  <si>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</si>
  <si>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</si>
  <si>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</si>
  <si>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</si>
  <si>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</si>
  <si>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</si>
  <si>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</si>
  <si>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</si>
  <si>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</si>
  <si>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</si>
  <si>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</si>
  <si>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</si>
  <si>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</si>
  <si>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</si>
  <si>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</si>
  <si>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</si>
  <si>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</si>
  <si>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</si>
  <si>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</si>
  <si>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</si>
  <si>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</si>
  <si>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</si>
  <si>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</si>
  <si>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</si>
  <si>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</si>
  <si>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</si>
  <si>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</si>
  <si>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</si>
  <si>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</si>
  <si>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</si>
  <si>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</si>
  <si>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</si>
  <si>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</si>
  <si>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</si>
  <si>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</si>
  <si>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</si>
  <si>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</si>
  <si>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</si>
  <si>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</si>
  <si>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</si>
  <si>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</si>
  <si>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</si>
  <si>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</si>
  <si>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</si>
  <si>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</si>
  <si>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</si>
  <si>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</si>
  <si>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</si>
  <si>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</si>
  <si>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</si>
  <si>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</si>
  <si>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</si>
  <si>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</si>
  <si>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</si>
  <si>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</si>
  <si>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</si>
  <si>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</si>
  <si>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</si>
  <si>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</si>
  <si>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</si>
  <si>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</si>
  <si>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</si>
  <si>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</si>
  <si>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</si>
  <si>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</si>
  <si>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</si>
  <si>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</si>
  <si>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</si>
  <si>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</si>
  <si>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</si>
  <si>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</si>
  <si>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</si>
  <si>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</si>
  <si>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</si>
  <si>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</si>
  <si>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</si>
  <si>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</si>
  <si>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</si>
  <si>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</si>
  <si>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</si>
  <si>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</si>
  <si>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</si>
  <si>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</si>
  <si>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</si>
  <si>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</si>
  <si>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</si>
  <si>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</si>
  <si>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</si>
  <si>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</si>
  <si>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</si>
  <si>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</si>
  <si>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</si>
  <si>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</si>
  <si>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</si>
  <si>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</si>
  <si>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</si>
  <si>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</si>
  <si>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</si>
  <si>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</si>
  <si>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</si>
  <si>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</si>
  <si>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</si>
  <si>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</si>
  <si>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</si>
  <si>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</si>
  <si>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</si>
  <si>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</si>
  <si>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</si>
  <si>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</si>
  <si>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</si>
  <si>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</si>
  <si>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</si>
  <si>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</si>
  <si>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</si>
  <si>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</si>
  <si>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</si>
  <si>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</si>
  <si>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</si>
  <si>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</si>
  <si>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</si>
  <si>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</si>
  <si>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</si>
  <si>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</si>
  <si>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</si>
  <si>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</si>
  <si>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</si>
  <si>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</si>
  <si>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</si>
  <si>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</si>
  <si>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</si>
  <si>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</si>
  <si>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</si>
  <si>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</si>
  <si>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</si>
  <si>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</si>
  <si>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</si>
  <si>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</si>
  <si>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</si>
  <si>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</si>
  <si>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</si>
  <si>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</si>
  <si>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</si>
  <si>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</si>
  <si>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</si>
  <si>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</si>
  <si>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</si>
  <si>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</si>
  <si>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</si>
  <si>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</si>
  <si>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</si>
  <si>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</si>
  <si>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</si>
  <si>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</si>
  <si>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</si>
  <si>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</si>
  <si>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</si>
  <si>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</si>
  <si>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</si>
  <si>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</si>
  <si>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</si>
  <si>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</si>
  <si>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</si>
  <si>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</si>
  <si>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</si>
  <si>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</si>
  <si>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</si>
  <si>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</si>
  <si>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</si>
  <si>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</si>
  <si>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</si>
  <si>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</si>
  <si>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</si>
  <si>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</si>
  <si>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</si>
  <si>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</si>
  <si>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</si>
  <si>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</si>
  <si>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</si>
  <si>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</si>
  <si>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</si>
  <si>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</si>
  <si>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</si>
  <si>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</si>
  <si>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</si>
  <si>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</si>
  <si>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</si>
  <si>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</si>
  <si>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</si>
  <si>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</si>
  <si>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</si>
  <si>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</si>
  <si>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</si>
  <si>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</si>
  <si>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</si>
  <si>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</si>
  <si>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</si>
  <si>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</si>
  <si>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</si>
  <si>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</si>
  <si>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</si>
  <si>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</si>
  <si>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</si>
  <si>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</si>
  <si>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</si>
  <si>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</si>
  <si>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</si>
  <si>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</si>
  <si>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</si>
  <si>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</si>
  <si>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</si>
  <si>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</si>
  <si>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</si>
  <si>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</si>
  <si>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</si>
  <si>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</si>
  <si>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</si>
  <si>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</si>
  <si>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</si>
  <si>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</si>
  <si>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</si>
  <si>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</si>
  <si>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</si>
  <si>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</si>
  <si>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</si>
  <si>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</si>
  <si>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</si>
  <si>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</si>
  <si>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</si>
  <si>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</si>
  <si>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</si>
  <si>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</si>
  <si>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</si>
  <si>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</si>
  <si>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</si>
  <si>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</si>
  <si>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</si>
  <si>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</si>
  <si>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</si>
  <si>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</si>
  <si>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</si>
  <si>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</si>
  <si>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</si>
  <si>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</si>
  <si>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</si>
  <si>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</si>
  <si>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</si>
  <si>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</si>
  <si>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</si>
  <si>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</si>
  <si>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</si>
  <si>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</si>
  <si>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</si>
  <si>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</si>
  <si>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</si>
  <si>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</si>
  <si>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</si>
  <si>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</si>
  <si>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</si>
  <si>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</si>
  <si>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</si>
  <si>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</si>
  <si>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</si>
  <si>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</si>
  <si>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</si>
  <si>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</si>
  <si>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</si>
  <si>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</si>
  <si>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</si>
  <si>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</si>
  <si>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</si>
  <si>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</si>
  <si>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</si>
  <si>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</si>
  <si>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</si>
  <si>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</si>
  <si>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</si>
  <si>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</si>
  <si>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</si>
  <si>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</si>
  <si>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</si>
  <si>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</si>
  <si>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</si>
  <si>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</si>
  <si>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</si>
  <si>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</si>
  <si>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</si>
  <si>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</si>
  <si>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</si>
  <si>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</si>
  <si>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</si>
  <si>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</si>
  <si>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</si>
  <si>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</si>
  <si>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</si>
  <si>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</si>
  <si>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</si>
  <si>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</si>
  <si>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</si>
  <si>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</si>
  <si>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</si>
  <si>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</si>
  <si>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</si>
  <si>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</si>
  <si>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</si>
  <si>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</si>
  <si>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</si>
  <si>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</si>
  <si>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</si>
  <si>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</si>
  <si>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</si>
  <si>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</si>
  <si>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</si>
  <si>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</si>
  <si>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</si>
  <si>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</si>
  <si>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</si>
  <si>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</si>
  <si>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</si>
  <si>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</si>
  <si>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</si>
  <si>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</si>
  <si>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</si>
  <si>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</si>
  <si>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</si>
  <si>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</si>
  <si>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</si>
  <si>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</si>
  <si>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</si>
  <si>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</si>
  <si>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</si>
  <si>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</si>
  <si>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</si>
  <si>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</si>
  <si>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</si>
  <si>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</si>
  <si>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</si>
  <si>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</si>
  <si>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</si>
  <si>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</si>
  <si>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</si>
  <si>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</si>
  <si>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</si>
  <si>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</si>
  <si>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</si>
  <si>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</si>
  <si>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</si>
  <si>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</si>
  <si>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</si>
  <si>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</si>
  <si>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</si>
  <si>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</si>
  <si>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</si>
  <si>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</si>
  <si>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</si>
  <si>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</si>
  <si>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</si>
  <si>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</si>
  <si>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</si>
  <si>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</si>
  <si>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</si>
  <si>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</si>
  <si>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</si>
  <si>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</si>
  <si>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</si>
  <si>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</si>
  <si>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</si>
  <si>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</si>
  <si>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</si>
  <si>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</si>
  <si>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</si>
  <si>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</si>
  <si>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</si>
  <si>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</si>
  <si>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</si>
  <si>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</si>
  <si>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</si>
  <si>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</si>
  <si>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</si>
  <si>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</si>
  <si>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</si>
  <si>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</si>
  <si>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</si>
  <si>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</si>
  <si>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</si>
  <si>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</si>
  <si>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</si>
  <si>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</si>
  <si>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</si>
  <si>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</si>
  <si>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</si>
  <si>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</si>
  <si>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</si>
  <si>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</si>
  <si>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</si>
  <si>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</si>
  <si>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</si>
  <si>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</si>
  <si>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</si>
  <si>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</si>
  <si>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</si>
  <si>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</si>
  <si>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</si>
  <si>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</si>
  <si>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</si>
  <si>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</si>
  <si>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</si>
  <si>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</si>
  <si>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</si>
  <si>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</si>
  <si>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</si>
  <si>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</si>
  <si>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</si>
  <si>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</si>
  <si>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</si>
  <si>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</si>
  <si>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</si>
  <si>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</si>
  <si>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</si>
  <si>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</si>
  <si>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</si>
  <si>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</si>
  <si>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</si>
  <si>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</si>
  <si>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</si>
  <si>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</si>
  <si>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</si>
  <si>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</si>
  <si>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</si>
  <si>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</si>
  <si>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</si>
  <si>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</si>
  <si>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</si>
  <si>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</si>
  <si>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</si>
  <si>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</si>
  <si>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</si>
  <si>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</si>
  <si>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</si>
  <si>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</si>
  <si>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</si>
  <si>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</si>
  <si>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</si>
  <si>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</si>
  <si>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</si>
  <si>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</si>
  <si>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</si>
  <si>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</si>
  <si>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</si>
  <si>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</si>
  <si>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</si>
  <si>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</si>
  <si>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</si>
  <si>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</si>
  <si>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</si>
  <si>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</si>
  <si>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</si>
  <si>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</si>
  <si>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</si>
  <si>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</si>
  <si>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</si>
  <si>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</si>
  <si>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</si>
  <si>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</si>
  <si>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</si>
  <si>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</si>
  <si>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</si>
  <si>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</si>
  <si>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</si>
  <si>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</si>
  <si>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</si>
  <si>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</si>
  <si>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</si>
  <si>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</si>
  <si>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</si>
  <si>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</si>
  <si>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</si>
  <si>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</si>
  <si>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</si>
  <si>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</si>
  <si>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</si>
  <si>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</si>
  <si>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</si>
  <si>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</si>
  <si>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</si>
  <si>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</si>
  <si>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</si>
  <si>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</si>
  <si>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</si>
  <si>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</si>
  <si>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</si>
  <si>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</si>
  <si>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</si>
  <si>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</si>
  <si>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</si>
  <si>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</si>
  <si>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</si>
  <si>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</si>
  <si>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</si>
  <si>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</si>
  <si>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</si>
  <si>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</si>
  <si>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</si>
  <si>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</si>
  <si>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</si>
  <si>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</si>
  <si>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</si>
  <si>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</si>
  <si>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</si>
  <si>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</si>
  <si>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</si>
  <si>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</si>
  <si>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</si>
  <si>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</si>
  <si>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</si>
  <si>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</si>
  <si>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</si>
  <si>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</si>
  <si>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</si>
  <si>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</si>
  <si>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</si>
  <si>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</si>
  <si>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</si>
  <si>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</si>
  <si>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</si>
  <si>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</si>
  <si>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</si>
  <si>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</si>
  <si>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</si>
  <si>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</si>
  <si>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</si>
  <si>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</si>
  <si>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</si>
  <si>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</si>
  <si>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</si>
  <si>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</si>
  <si>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</si>
  <si>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</si>
  <si>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</si>
  <si>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</si>
  <si>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</si>
  <si>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</si>
  <si>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</si>
  <si>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</si>
  <si>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</si>
  <si>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</si>
  <si>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</si>
  <si>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</si>
  <si>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</si>
  <si>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</si>
  <si>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</si>
  <si>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</si>
  <si>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</si>
  <si>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</si>
  <si>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</si>
  <si>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</si>
  <si>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</si>
  <si>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</si>
  <si>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</si>
  <si>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</si>
  <si>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</si>
  <si>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</si>
  <si>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</si>
  <si>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</si>
  <si>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</si>
  <si>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</si>
  <si>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</si>
  <si>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</si>
  <si>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</si>
  <si>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</si>
  <si>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</si>
  <si>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</si>
  <si>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</si>
  <si>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</si>
  <si>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</si>
  <si>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</si>
  <si>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</si>
  <si>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</si>
  <si>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</si>
  <si>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</si>
  <si>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</si>
  <si>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</si>
  <si>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</si>
  <si>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</si>
  <si>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</si>
  <si>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</si>
  <si>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</si>
  <si>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</si>
  <si>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</si>
  <si>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</si>
  <si>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</si>
  <si>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</si>
  <si>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</si>
  <si>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</si>
  <si>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</si>
  <si>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</si>
  <si>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</si>
  <si>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</si>
  <si>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</si>
  <si>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</si>
  <si>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</si>
  <si>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</si>
  <si>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</si>
  <si>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</si>
  <si>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</si>
  <si>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</si>
  <si>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</si>
  <si>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</si>
  <si>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</si>
  <si>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</si>
  <si>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</si>
  <si>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</si>
  <si>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</si>
  <si>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</si>
  <si>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</si>
  <si>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</si>
  <si>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</si>
  <si>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</si>
  <si>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</si>
  <si>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</si>
  <si>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</si>
  <si>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</si>
  <si>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</si>
  <si>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</si>
  <si>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</si>
  <si>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</si>
  <si>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</si>
  <si>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</si>
  <si>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</si>
  <si>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</si>
  <si>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</si>
  <si>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</si>
  <si>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</si>
  <si>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</si>
  <si>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</si>
  <si>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</si>
  <si>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</si>
  <si>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</si>
  <si>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</si>
  <si>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</si>
  <si>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</si>
  <si>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</si>
  <si>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</si>
  <si>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</si>
  <si>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</si>
  <si>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</si>
  <si>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</si>
  <si>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</si>
  <si>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</si>
  <si>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</si>
  <si>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</si>
  <si>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</si>
  <si>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</si>
  <si>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</si>
  <si>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</si>
  <si>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</si>
  <si>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</si>
  <si>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</si>
  <si>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</si>
  <si>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</si>
  <si>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</si>
  <si>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</si>
  <si>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</si>
  <si>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</si>
  <si>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</si>
  <si>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</si>
  <si>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</si>
  <si>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</si>
  <si>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</si>
  <si>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</si>
  <si>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</si>
  <si>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</si>
  <si>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</si>
  <si>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</si>
  <si>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</si>
  <si>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</si>
  <si>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</si>
  <si>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</si>
  <si>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</si>
  <si>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</si>
  <si>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</si>
  <si>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</si>
  <si>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</si>
  <si>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</si>
  <si>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</si>
  <si>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</si>
  <si>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</si>
  <si>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</si>
  <si>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</si>
  <si>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</si>
  <si>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</si>
  <si>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</si>
  <si>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</si>
  <si>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</si>
  <si>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</si>
  <si>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</si>
  <si>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</si>
  <si>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</si>
  <si>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</si>
  <si>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</si>
  <si>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</si>
  <si>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</si>
  <si>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</si>
  <si>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</si>
  <si>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</si>
  <si>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</si>
  <si>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</si>
  <si>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</si>
  <si>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</si>
  <si>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</si>
  <si>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</si>
  <si>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</si>
  <si>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</si>
  <si>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</si>
  <si>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</si>
  <si>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</si>
  <si>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</si>
  <si>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</si>
  <si>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</si>
  <si>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</si>
  <si>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</si>
  <si>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</si>
  <si>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</si>
  <si>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</si>
  <si>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</si>
  <si>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</si>
  <si>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</si>
  <si>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</si>
  <si>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</si>
  <si>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</si>
  <si>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</si>
  <si>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</si>
  <si>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</si>
  <si>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</si>
  <si>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</si>
  <si>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</si>
  <si>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</si>
  <si>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</si>
  <si>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</si>
  <si>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</si>
  <si>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</si>
  <si>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</si>
  <si>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</si>
  <si>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</si>
  <si>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</si>
  <si>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</si>
  <si>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</si>
  <si>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</si>
  <si>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</si>
  <si>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</si>
  <si>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</si>
  <si>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</si>
  <si>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</si>
  <si>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</si>
  <si>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</si>
  <si>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</si>
  <si>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</si>
  <si>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</si>
  <si>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</si>
  <si>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</si>
  <si>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</si>
  <si>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</si>
  <si>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</si>
  <si>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</si>
  <si>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</si>
  <si>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</si>
  <si>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</si>
  <si>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</si>
  <si>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</si>
  <si>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</si>
  <si>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</si>
  <si>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</si>
  <si>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</si>
  <si>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</si>
  <si>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</si>
  <si>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</si>
  <si>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</si>
  <si>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</si>
  <si>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</si>
  <si>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</si>
  <si>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</si>
  <si>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</si>
  <si>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</si>
  <si>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</si>
  <si>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</si>
  <si>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</si>
  <si>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</si>
  <si>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</si>
  <si>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</si>
  <si>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</si>
  <si>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</si>
  <si>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</si>
  <si>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</si>
  <si>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</si>
  <si>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</si>
  <si>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</si>
  <si>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</si>
  <si>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</si>
  <si>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</si>
  <si>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</si>
  <si>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</si>
  <si>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</si>
  <si>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</si>
  <si>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</si>
  <si>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</si>
  <si>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</si>
  <si>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</si>
  <si>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</si>
  <si>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</si>
  <si>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</si>
  <si>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</si>
  <si>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</si>
  <si>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</si>
  <si>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</si>
  <si>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</si>
  <si>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</si>
  <si>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</si>
  <si>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</si>
  <si>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</si>
  <si>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</si>
  <si>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</si>
  <si>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</si>
  <si>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</si>
  <si>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</si>
  <si>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</si>
  <si>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</si>
  <si>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</si>
  <si>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</si>
  <si>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</si>
  <si>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</si>
  <si>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</si>
  <si>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</si>
  <si>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</si>
  <si>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</si>
  <si>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</si>
  <si>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</si>
  <si>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</si>
  <si>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</si>
  <si>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</si>
  <si>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</si>
  <si>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</si>
  <si>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</si>
  <si>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</si>
  <si>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</si>
  <si>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</si>
  <si>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</si>
  <si>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</si>
  <si>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</si>
  <si>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</si>
  <si>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</si>
  <si>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</si>
  <si>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</si>
  <si>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</si>
  <si>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</si>
  <si>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</si>
  <si>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</si>
  <si>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</si>
  <si>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</si>
  <si>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</si>
  <si>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</si>
  <si>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</si>
  <si>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</si>
  <si>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</si>
  <si>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</si>
  <si>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</si>
  <si>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</si>
  <si>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</si>
  <si>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</si>
  <si>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</si>
  <si>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</si>
  <si>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</si>
  <si>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</si>
  <si>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</si>
  <si>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</si>
  <si>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</si>
  <si>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</si>
  <si>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</si>
  <si>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</si>
  <si>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</si>
  <si>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</si>
  <si>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</si>
  <si>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</si>
  <si>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</si>
  <si>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</si>
  <si>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</si>
  <si>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</si>
  <si>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</si>
  <si>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</si>
  <si>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</si>
  <si>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</si>
  <si>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</si>
  <si>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</si>
  <si>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</si>
  <si>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</si>
  <si>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</si>
  <si>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</si>
  <si>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</si>
  <si>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</si>
  <si>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</si>
  <si>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</si>
  <si>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</si>
  <si>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</si>
  <si>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</si>
  <si>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</si>
  <si>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</si>
  <si>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</si>
  <si>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</si>
  <si>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</si>
  <si>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</si>
  <si>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</si>
  <si>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</si>
  <si>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</si>
  <si>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</si>
  <si>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</si>
  <si>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</si>
  <si>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</si>
  <si>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</si>
  <si>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</si>
  <si>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</si>
  <si>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</si>
  <si>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</si>
  <si>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</si>
  <si>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</si>
  <si>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</si>
  <si>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</si>
  <si>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</si>
  <si>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</si>
  <si>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</si>
  <si>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</si>
  <si>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</si>
  <si>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</si>
  <si>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</si>
  <si>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</si>
  <si>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</si>
  <si>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</si>
  <si>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</si>
  <si>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</si>
  <si>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</si>
  <si>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</si>
  <si>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</si>
  <si>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</si>
  <si>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</si>
  <si>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</si>
  <si>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</si>
  <si>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</si>
  <si>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</si>
  <si>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</si>
  <si>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</si>
  <si>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</si>
  <si>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</si>
  <si>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</si>
  <si>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</si>
  <si>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</si>
  <si>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</si>
  <si>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</si>
  <si>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</si>
  <si>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</si>
  <si>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</si>
  <si>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</si>
  <si>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</si>
  <si>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</si>
  <si>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</si>
  <si>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</si>
  <si>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</si>
  <si>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</si>
  <si>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</si>
  <si>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</si>
  <si>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</si>
  <si>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</si>
  <si>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</si>
  <si>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</si>
  <si>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</si>
  <si>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</si>
  <si>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</si>
  <si>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</si>
  <si>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</si>
  <si>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</si>
  <si>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</si>
  <si>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</si>
  <si>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</si>
  <si>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</si>
  <si>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</si>
  <si>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</si>
  <si>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</si>
  <si>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</si>
  <si>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</si>
  <si>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</si>
  <si>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</si>
  <si>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</si>
  <si>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</si>
  <si>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</si>
  <si>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</si>
  <si>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</si>
  <si>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</si>
  <si>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</si>
  <si>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</si>
  <si>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</si>
  <si>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</si>
  <si>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</si>
  <si>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</si>
  <si>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</si>
  <si>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</si>
  <si>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</si>
  <si>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</si>
  <si>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</si>
  <si>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</si>
  <si>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</si>
  <si>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</si>
  <si>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</si>
  <si>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</si>
  <si>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</si>
  <si>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</si>
  <si>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</si>
  <si>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</si>
  <si>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</si>
  <si>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</si>
  <si>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</si>
  <si>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</si>
  <si>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</si>
  <si>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</si>
  <si>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</si>
  <si>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</si>
  <si>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</si>
  <si>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</si>
  <si>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</si>
  <si>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</si>
  <si>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</si>
  <si>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</si>
  <si>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</si>
  <si>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</si>
  <si>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</si>
  <si>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</si>
  <si>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</si>
  <si>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</si>
  <si>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</si>
  <si>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</si>
  <si>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</si>
  <si>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</si>
  <si>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</si>
  <si>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</si>
  <si>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</si>
  <si>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</si>
  <si>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</si>
  <si>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</si>
  <si>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</si>
  <si>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</si>
  <si>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</si>
  <si>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</si>
  <si>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</si>
  <si>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</si>
  <si>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</si>
  <si>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</si>
  <si>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</si>
  <si>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</si>
  <si>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</si>
  <si>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</si>
  <si>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</si>
  <si>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</si>
  <si>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</si>
  <si>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</si>
  <si>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</si>
  <si>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</si>
  <si>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</si>
  <si>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</si>
  <si>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</si>
  <si>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</si>
  <si>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</si>
  <si>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</si>
  <si>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</si>
  <si>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</si>
  <si>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</si>
  <si>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</si>
  <si>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</si>
  <si>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</si>
  <si>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</si>
  <si>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</si>
  <si>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</si>
  <si>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</si>
  <si>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</si>
  <si>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</si>
  <si>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</si>
  <si>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</si>
  <si>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</si>
  <si>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</si>
  <si>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</si>
  <si>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</si>
  <si>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</si>
  <si>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</si>
  <si>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</si>
  <si>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</si>
  <si>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</si>
  <si>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</si>
  <si>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</si>
  <si>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</si>
  <si>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</si>
  <si>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</si>
  <si>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</si>
  <si>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</si>
  <si>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</si>
  <si>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</si>
  <si>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</si>
  <si>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</si>
  <si>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</si>
  <si>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</si>
  <si>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</si>
  <si>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</si>
  <si>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</si>
  <si>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</si>
  <si>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</si>
  <si>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</si>
  <si>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</si>
  <si>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</si>
  <si>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</si>
  <si>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</si>
  <si>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</si>
  <si>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</si>
  <si>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</si>
  <si>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</si>
  <si>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</si>
  <si>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</si>
  <si>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</si>
  <si>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</si>
  <si>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</si>
  <si>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</si>
  <si>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</si>
  <si>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</si>
  <si>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</si>
  <si>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</si>
  <si>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</si>
  <si>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</si>
  <si>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</si>
  <si>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</si>
  <si>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</si>
  <si>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</si>
  <si>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</si>
  <si>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</si>
  <si>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</si>
  <si>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</si>
  <si>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</si>
  <si>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</si>
  <si>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</si>
  <si>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</si>
  <si>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</si>
  <si>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</si>
  <si>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</si>
  <si>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</si>
  <si>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</si>
  <si>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</si>
  <si>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</si>
  <si>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</si>
  <si>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</si>
  <si>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</si>
  <si>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</si>
  <si>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</si>
  <si>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</si>
  <si>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</si>
  <si>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</si>
  <si>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</si>
  <si>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</si>
  <si>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</si>
  <si>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</si>
  <si>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</si>
  <si>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</si>
  <si>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</si>
  <si>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</si>
  <si>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</si>
  <si>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</si>
  <si>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</si>
  <si>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</si>
  <si>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</si>
  <si>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</si>
  <si>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</si>
  <si>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</si>
  <si>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</si>
  <si>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</si>
  <si>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</si>
  <si>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</si>
  <si>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</si>
  <si>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</si>
  <si>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</si>
  <si>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</si>
  <si>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</si>
  <si>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</si>
  <si>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</si>
  <si>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</si>
  <si>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</si>
  <si>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</si>
  <si>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</si>
  <si>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</si>
  <si>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</si>
  <si>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</si>
  <si>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</si>
  <si>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</si>
  <si>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</si>
  <si>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</si>
  <si>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</si>
  <si>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</si>
  <si>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</si>
  <si>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</si>
  <si>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</si>
  <si>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</si>
  <si>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</si>
  <si>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</si>
  <si>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</si>
  <si>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</si>
  <si>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</si>
  <si>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</si>
  <si>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</si>
  <si>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</si>
  <si>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</si>
  <si>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</si>
  <si>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</si>
  <si>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</si>
  <si>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</si>
  <si>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</si>
  <si>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</si>
  <si>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</si>
  <si>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</si>
  <si>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</si>
  <si>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</si>
  <si>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</si>
  <si>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</si>
  <si>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</si>
  <si>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</si>
  <si>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</si>
  <si>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</si>
  <si>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</si>
  <si>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</si>
  <si>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</si>
  <si>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</si>
  <si>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</si>
  <si>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</si>
  <si>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</si>
  <si>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</si>
  <si>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</si>
  <si>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</si>
  <si>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</si>
  <si>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</si>
  <si>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</si>
  <si>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</si>
  <si>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</si>
  <si>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</si>
  <si>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</si>
  <si>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</si>
  <si>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</si>
  <si>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</si>
  <si>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</si>
  <si>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</si>
  <si>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</si>
  <si>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</si>
  <si>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</si>
  <si>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</si>
  <si>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</si>
  <si>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</si>
  <si>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</si>
  <si>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</si>
  <si>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</si>
  <si>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</si>
  <si>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</si>
  <si>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</si>
  <si>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</si>
  <si>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</si>
  <si>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</si>
  <si>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</si>
  <si>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</si>
  <si>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</si>
  <si>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</si>
  <si>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</si>
  <si>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</si>
  <si>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</si>
  <si>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</si>
  <si>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</si>
  <si>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</si>
  <si>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</si>
  <si>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</si>
  <si>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</si>
  <si>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</si>
  <si>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</si>
  <si>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</si>
  <si>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</si>
  <si>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</si>
  <si>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</si>
  <si>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</si>
  <si>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</si>
  <si>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</si>
  <si>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</si>
  <si>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</si>
  <si>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</si>
  <si>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</si>
  <si>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</si>
  <si>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</si>
  <si>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</si>
  <si>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</si>
  <si>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</si>
  <si>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</si>
  <si>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</si>
  <si>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</si>
  <si>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</si>
  <si>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</si>
  <si>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</si>
  <si>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</si>
  <si>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</si>
  <si>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</si>
  <si>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</si>
  <si>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</si>
  <si>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</si>
  <si>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</si>
  <si>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</si>
  <si>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</si>
  <si>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</si>
  <si>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</si>
  <si>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</si>
  <si>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</si>
  <si>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</si>
  <si>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</si>
  <si>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</si>
  <si>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</si>
  <si>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</si>
  <si>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</si>
  <si>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</si>
  <si>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</si>
  <si>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</si>
  <si>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</si>
  <si>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</si>
  <si>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</si>
  <si>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</si>
  <si>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</si>
  <si>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</si>
  <si>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</si>
  <si>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</si>
  <si>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</si>
  <si>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</si>
  <si>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</si>
  <si>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</si>
  <si>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</si>
  <si>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</si>
  <si>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</si>
  <si>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</si>
  <si>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</si>
  <si>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</si>
  <si>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</si>
  <si>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</si>
  <si>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</si>
  <si>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</si>
  <si>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</si>
  <si>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</si>
  <si>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</si>
  <si>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</si>
  <si>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</si>
  <si>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</si>
  <si>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</si>
  <si>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</si>
  <si>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</si>
  <si>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</si>
  <si>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</si>
  <si>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</si>
  <si>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</si>
  <si>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</si>
  <si>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</si>
  <si>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</si>
  <si>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</si>
  <si>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</si>
  <si>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</si>
  <si>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</si>
  <si>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</si>
  <si>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</si>
  <si>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</si>
  <si>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</si>
  <si>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</si>
  <si>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</si>
  <si>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</si>
  <si>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</si>
  <si>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</si>
  <si>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</si>
  <si>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</si>
  <si>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</si>
  <si>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</si>
  <si>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</si>
  <si>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</si>
  <si>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</si>
  <si>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</si>
  <si>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</si>
  <si>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</si>
  <si>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</si>
  <si>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</si>
  <si>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</si>
  <si>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</si>
  <si>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</si>
  <si>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</si>
  <si>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</si>
  <si>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</si>
  <si>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</si>
  <si>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</si>
  <si>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</si>
  <si>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</si>
  <si>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</si>
  <si>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</si>
  <si>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</si>
  <si>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</si>
  <si>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</si>
  <si>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</si>
  <si>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</si>
  <si>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</si>
  <si>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</si>
  <si>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</si>
  <si>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</si>
  <si>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</si>
  <si>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</si>
  <si>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</si>
  <si>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</si>
  <si>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</si>
  <si>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</si>
  <si>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</si>
  <si>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</si>
  <si>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</si>
  <si>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</si>
  <si>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</si>
  <si>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</si>
  <si>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</si>
  <si>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</si>
  <si>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</si>
  <si>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</si>
  <si>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</si>
  <si>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</si>
  <si>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</si>
  <si>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</si>
  <si>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</si>
  <si>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</si>
  <si>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</si>
  <si>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</si>
  <si>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</si>
  <si>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</si>
  <si>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</si>
  <si>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</si>
  <si>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</si>
  <si>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</si>
  <si>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</si>
  <si>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</si>
  <si>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</si>
  <si>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</si>
  <si>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</si>
  <si>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</si>
  <si>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</si>
  <si>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</si>
  <si>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</si>
  <si>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</si>
  <si>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</si>
  <si>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</si>
  <si>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</si>
  <si>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</si>
  <si>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</si>
  <si>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</si>
  <si>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</si>
  <si>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</si>
  <si>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</si>
  <si>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</si>
  <si>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</si>
  <si>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</si>
  <si>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</si>
  <si>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</si>
  <si>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</si>
  <si>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</si>
  <si>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</si>
  <si>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</si>
  <si>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</si>
  <si>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</si>
  <si>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</si>
  <si>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</si>
  <si>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</si>
  <si>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</si>
  <si>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</si>
  <si>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</si>
  <si>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</si>
  <si>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</si>
  <si>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</si>
  <si>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</si>
  <si>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</si>
  <si>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</si>
  <si>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</si>
  <si>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</si>
  <si>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</si>
  <si>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</si>
  <si>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</si>
  <si>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</si>
  <si>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</si>
  <si>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</si>
  <si>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</si>
  <si>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</si>
  <si>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</si>
  <si>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</si>
  <si>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</si>
  <si>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</si>
  <si>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</si>
  <si>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</si>
  <si>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</si>
  <si>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</si>
  <si>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</si>
  <si>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</si>
  <si>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</si>
  <si>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</si>
  <si>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</si>
  <si>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</si>
  <si>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</si>
  <si>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</si>
  <si>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</si>
  <si>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</si>
  <si>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</si>
  <si>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</si>
  <si>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</si>
  <si>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</si>
  <si>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</si>
  <si>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</si>
  <si>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</si>
  <si>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</si>
  <si>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</si>
  <si>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</si>
  <si>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</si>
  <si>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</si>
  <si>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</si>
  <si>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</si>
  <si>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</si>
  <si>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</si>
  <si>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</si>
  <si>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</si>
  <si>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</si>
  <si>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</si>
  <si>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</si>
  <si>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</si>
  <si>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</si>
  <si>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</si>
  <si>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</si>
  <si>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</si>
  <si>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</si>
  <si>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</si>
  <si>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</si>
  <si>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</si>
  <si>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</si>
  <si>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</si>
  <si>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</si>
  <si>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</si>
  <si>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</si>
  <si>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</si>
  <si>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</si>
  <si>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</si>
  <si>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</si>
  <si>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</si>
  <si>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</si>
  <si>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</si>
  <si>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</si>
  <si>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</si>
  <si>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</si>
  <si>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</si>
  <si>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</si>
  <si>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</si>
  <si>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</si>
  <si>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</si>
  <si>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</si>
  <si>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</si>
  <si>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</si>
  <si>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</si>
  <si>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</si>
  <si>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</si>
  <si>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</si>
  <si>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</si>
  <si>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</si>
  <si>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</si>
  <si>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</si>
  <si>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</si>
  <si>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</si>
  <si>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</si>
  <si>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</si>
  <si>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</si>
  <si>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</si>
  <si>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</si>
  <si>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</si>
  <si>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</si>
  <si>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</si>
  <si>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</si>
  <si>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</si>
  <si>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</si>
  <si>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</si>
  <si>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</si>
  <si>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</si>
  <si>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</si>
  <si>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</si>
  <si>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</si>
  <si>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</si>
  <si>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</si>
  <si>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</si>
  <si>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</si>
  <si>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</si>
  <si>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</si>
  <si>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</si>
  <si>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</si>
  <si>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</si>
  <si>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</si>
  <si>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</si>
  <si>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</si>
  <si>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</si>
  <si>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</si>
  <si>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</si>
  <si>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</si>
  <si>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</si>
  <si>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</si>
  <si>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</si>
  <si>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</si>
  <si>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</si>
  <si>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</si>
  <si>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</si>
  <si>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</si>
  <si>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</si>
  <si>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</si>
  <si>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</si>
  <si>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</si>
  <si>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</si>
  <si>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</si>
  <si>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</si>
  <si>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</si>
  <si>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</si>
  <si>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</si>
  <si>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</si>
  <si>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</si>
  <si>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</si>
  <si>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</si>
  <si>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</si>
  <si>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</si>
  <si>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</si>
  <si>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</si>
  <si>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</si>
  <si>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</si>
  <si>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</si>
  <si>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</si>
  <si>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</si>
  <si>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</si>
  <si>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</si>
  <si>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</si>
  <si>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</si>
  <si>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</si>
  <si>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</si>
  <si>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</si>
  <si>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</si>
  <si>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</si>
  <si>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</si>
  <si>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</si>
  <si>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</si>
  <si>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</si>
  <si>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</si>
  <si>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</si>
  <si>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</si>
  <si>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</si>
  <si>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</si>
  <si>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</si>
  <si>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</si>
  <si>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</si>
  <si>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</si>
  <si>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</si>
  <si>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</si>
  <si>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</si>
  <si>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</si>
  <si>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</si>
  <si>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</si>
  <si>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</si>
  <si>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</si>
  <si>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</si>
  <si>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</si>
  <si>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</si>
  <si>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</si>
  <si>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</si>
  <si>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</si>
  <si>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</si>
  <si>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</si>
  <si>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</si>
  <si>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</si>
  <si>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</si>
  <si>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</si>
  <si>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</si>
  <si>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</si>
  <si>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</si>
  <si>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</si>
  <si>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</si>
  <si>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</si>
  <si>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</si>
  <si>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</si>
  <si>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</si>
  <si>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</si>
  <si>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</si>
  <si>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</si>
  <si>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</si>
  <si>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</si>
  <si>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</si>
  <si>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</si>
  <si>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</si>
  <si>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</si>
  <si>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</si>
  <si>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</si>
  <si>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</si>
  <si>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</si>
  <si>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</si>
  <si>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</si>
  <si>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</si>
  <si>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</si>
  <si>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</si>
  <si>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</si>
  <si>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</si>
  <si>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</si>
  <si>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</si>
  <si>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</si>
  <si>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</si>
  <si>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</si>
  <si>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</si>
  <si>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</si>
  <si>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</si>
  <si>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</si>
  <si>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</si>
  <si>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</si>
  <si>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</si>
  <si>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</si>
  <si>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</si>
  <si>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</si>
  <si>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</si>
  <si>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</si>
  <si>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</si>
  <si>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</si>
  <si>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</si>
  <si>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</si>
  <si>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</si>
  <si>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</si>
  <si>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</si>
  <si>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</si>
  <si>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</si>
  <si>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</si>
  <si>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</si>
  <si>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</si>
  <si>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</si>
  <si>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</si>
  <si>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</si>
  <si>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</si>
  <si>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</si>
  <si>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</si>
  <si>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</si>
  <si>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</si>
  <si>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</si>
  <si>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</si>
  <si>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</si>
  <si>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</si>
  <si>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</si>
  <si>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</si>
  <si>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</si>
  <si>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</si>
  <si>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</si>
  <si>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</si>
  <si>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</si>
  <si>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</si>
  <si>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</si>
  <si>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</si>
  <si>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</si>
  <si>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</si>
  <si>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</si>
  <si>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</si>
  <si>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</si>
  <si>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</si>
  <si>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</si>
  <si>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</si>
  <si>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</si>
  <si>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</si>
  <si>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</si>
  <si>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</si>
  <si>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</si>
  <si>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</si>
  <si>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</si>
  <si>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</si>
  <si>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</si>
  <si>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</si>
  <si>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</si>
  <si>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</si>
  <si>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</si>
  <si>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</si>
  <si>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</si>
  <si>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</si>
  <si>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</si>
  <si>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</si>
  <si>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</si>
  <si>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</si>
  <si>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</si>
  <si>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</si>
  <si>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</si>
  <si>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</si>
  <si>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</si>
  <si>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</si>
  <si>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</si>
  <si>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</si>
  <si>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</si>
  <si>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</si>
  <si>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</si>
  <si>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</si>
  <si>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</si>
  <si>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</si>
  <si>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</si>
  <si>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</si>
  <si>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</si>
  <si>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</si>
  <si>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</si>
  <si>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</si>
  <si>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</si>
  <si>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</si>
  <si>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</si>
  <si>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</si>
  <si>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</si>
  <si>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</si>
  <si>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</si>
  <si>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</si>
  <si>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</si>
  <si>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</si>
  <si>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</si>
  <si>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</si>
  <si>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</si>
  <si>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</si>
  <si>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</si>
  <si>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</si>
  <si>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</si>
  <si>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</si>
  <si>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</si>
  <si>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</si>
  <si>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</si>
  <si>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</si>
  <si>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</si>
  <si>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</si>
  <si>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</si>
  <si>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</si>
  <si>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</si>
  <si>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</si>
  <si>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</si>
  <si>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</si>
  <si>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</si>
  <si>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</si>
  <si>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</si>
  <si>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</si>
  <si>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</si>
  <si>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</si>
  <si>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</si>
  <si>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</si>
  <si>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</si>
  <si>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</si>
  <si>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</si>
  <si>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</si>
  <si>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</si>
  <si>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</si>
  <si>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</si>
  <si>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</si>
  <si>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</si>
  <si>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</si>
  <si>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</si>
  <si>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</si>
  <si>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</si>
  <si>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</si>
  <si>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</si>
  <si>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</si>
  <si>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</si>
  <si>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</si>
  <si>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</si>
  <si>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</si>
  <si>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</si>
  <si>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</si>
  <si>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</si>
  <si>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</si>
  <si>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</si>
  <si>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</si>
  <si>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</si>
  <si>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</si>
  <si>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</si>
  <si>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</si>
  <si>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</si>
  <si>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</si>
  <si>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</si>
  <si>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</si>
  <si>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</si>
  <si>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</si>
  <si>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</si>
  <si>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</si>
  <si>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</si>
  <si>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</si>
  <si>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</si>
  <si>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</si>
  <si>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</si>
  <si>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</si>
  <si>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</si>
  <si>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</si>
  <si>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</si>
  <si>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</si>
  <si>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</si>
  <si>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</si>
  <si>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</si>
  <si>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</si>
  <si>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</si>
  <si>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</si>
  <si>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</si>
  <si>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</si>
  <si>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</si>
  <si>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</si>
  <si>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</si>
  <si>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</si>
  <si>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</si>
  <si>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</si>
  <si>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</si>
  <si>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</si>
  <si>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</si>
  <si>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</si>
  <si>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</si>
  <si>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</si>
  <si>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</si>
  <si>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</si>
  <si>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</si>
  <si>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</si>
  <si>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</si>
  <si>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</si>
  <si>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</si>
  <si>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</si>
  <si>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</si>
  <si>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</si>
  <si>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</si>
  <si>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</si>
  <si>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</si>
  <si>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</si>
  <si>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</si>
  <si>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</si>
  <si>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</si>
  <si>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</si>
  <si>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</si>
  <si>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</si>
  <si>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</si>
  <si>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</si>
  <si>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</si>
  <si>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</si>
  <si>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</si>
  <si>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</si>
  <si>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</si>
  <si>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</si>
  <si>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</si>
  <si>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</si>
  <si>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</si>
  <si>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</si>
  <si>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</si>
  <si>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</si>
  <si>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</si>
  <si>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</si>
  <si>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</si>
  <si>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</si>
  <si>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</si>
  <si>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</si>
  <si>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</si>
  <si>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</si>
  <si>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</si>
  <si>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</si>
  <si>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</si>
  <si>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</si>
  <si>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</si>
  <si>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</si>
  <si>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</si>
  <si>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</si>
  <si>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</si>
  <si>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</si>
  <si>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</si>
  <si>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</si>
  <si>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</si>
  <si>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</si>
  <si>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</si>
  <si>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</si>
  <si>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</si>
  <si>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</si>
  <si>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</si>
  <si>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</si>
  <si>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</si>
  <si>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</si>
  <si>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</si>
  <si>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</si>
  <si>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</si>
  <si>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</si>
  <si>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</si>
  <si>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</si>
  <si>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</si>
  <si>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</si>
  <si>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</si>
  <si>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</si>
  <si>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</si>
  <si>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</si>
  <si>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</si>
  <si>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</si>
  <si>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</si>
  <si>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</si>
  <si>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</si>
  <si>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</si>
  <si>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</si>
  <si>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</si>
  <si>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</si>
  <si>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</si>
  <si>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</si>
  <si>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</si>
  <si>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</si>
  <si>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</si>
  <si>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</si>
  <si>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</si>
  <si>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</si>
  <si>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</si>
  <si>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</si>
  <si>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</si>
  <si>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</si>
  <si>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</si>
  <si>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</si>
  <si>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</si>
  <si>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</si>
  <si>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</si>
  <si>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</si>
  <si>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</si>
  <si>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</si>
  <si>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</si>
  <si>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</si>
  <si>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</si>
  <si>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</si>
  <si>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</si>
  <si>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</si>
  <si>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</si>
  <si>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</si>
  <si>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</si>
  <si>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</si>
  <si>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</si>
  <si>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</si>
  <si>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</si>
  <si>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</si>
  <si>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</si>
  <si>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</si>
  <si>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</si>
  <si>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</si>
  <si>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</si>
  <si>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</si>
  <si>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</si>
  <si>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</si>
  <si>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</si>
  <si>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</si>
  <si>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</si>
  <si>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</si>
  <si>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</si>
  <si>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</si>
  <si>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</si>
  <si>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</si>
  <si>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</si>
  <si>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</si>
  <si>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</si>
  <si>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</si>
  <si>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</si>
  <si>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</si>
  <si>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</si>
  <si>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</si>
  <si>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</si>
  <si>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</si>
  <si>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</si>
  <si>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</si>
  <si>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</si>
  <si>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</si>
  <si>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</si>
  <si>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</si>
  <si>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</si>
  <si>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</si>
  <si>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</si>
  <si>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</si>
  <si>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</si>
  <si>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</si>
  <si>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</si>
  <si>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</si>
  <si>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</si>
  <si>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</si>
  <si>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</si>
  <si>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</si>
  <si>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</si>
  <si>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</si>
  <si>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</si>
  <si>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</si>
  <si>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</si>
  <si>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</si>
  <si>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</si>
  <si>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</si>
  <si>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</si>
  <si>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</si>
  <si>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</si>
  <si>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</si>
  <si>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</si>
  <si>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</si>
  <si>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</si>
  <si>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</si>
  <si>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</si>
  <si>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</si>
  <si>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</si>
  <si>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</si>
  <si>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</si>
  <si>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</si>
  <si>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</si>
  <si>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</si>
  <si>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</si>
  <si>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</si>
  <si>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</si>
  <si>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</si>
  <si>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</si>
  <si>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</si>
  <si>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</si>
  <si>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</si>
  <si>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</si>
  <si>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</si>
  <si>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</si>
  <si>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</si>
  <si>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</si>
  <si>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</si>
  <si>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</si>
  <si>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</si>
  <si>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</si>
  <si>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</si>
  <si>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</si>
  <si>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</si>
  <si>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</si>
  <si>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</si>
  <si>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</si>
  <si>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</si>
  <si>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</si>
  <si>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</si>
  <si>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</si>
  <si>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</si>
  <si>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</si>
  <si>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</si>
  <si>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</si>
  <si>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</si>
  <si>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</si>
  <si>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</si>
  <si>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</si>
  <si>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</si>
  <si>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</si>
  <si>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</si>
  <si>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</si>
  <si>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</si>
  <si>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</si>
  <si>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</si>
  <si>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</si>
  <si>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</si>
  <si>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</si>
  <si>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</si>
  <si>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</si>
  <si>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</si>
  <si>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</si>
  <si>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</si>
  <si>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</si>
  <si>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</si>
  <si>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</si>
  <si>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</si>
  <si>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</si>
  <si>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</si>
  <si>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</si>
  <si>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</si>
  <si>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</si>
  <si>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</si>
  <si>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</si>
  <si>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</si>
  <si>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</si>
  <si>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</si>
  <si>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</si>
  <si>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</si>
  <si>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</si>
  <si>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</si>
  <si>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</si>
  <si>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</si>
  <si>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</si>
  <si>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</si>
  <si>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</si>
  <si>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</si>
  <si>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</si>
  <si>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</si>
  <si>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</si>
  <si>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</si>
  <si>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</si>
  <si>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</si>
  <si>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</si>
  <si>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</si>
  <si>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</si>
  <si>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</si>
  <si>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</si>
  <si>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</si>
  <si>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</si>
  <si>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</si>
  <si>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</si>
  <si>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</si>
  <si>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</si>
  <si>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</si>
  <si>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</si>
  <si>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</si>
  <si>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</si>
  <si>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</si>
  <si>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</si>
  <si>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</si>
  <si>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</si>
  <si>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</si>
  <si>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</si>
  <si>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</si>
  <si>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</si>
  <si>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</si>
  <si>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</si>
  <si>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</si>
  <si>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</si>
  <si>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</si>
  <si>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</si>
  <si>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</si>
  <si>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</si>
  <si>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</si>
  <si>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</si>
  <si>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</si>
  <si>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</si>
  <si>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</si>
  <si>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</si>
  <si>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</si>
  <si>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</si>
  <si>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</si>
  <si>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</si>
  <si>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</si>
  <si>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</si>
  <si>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</si>
  <si>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</si>
  <si>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</si>
  <si>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</si>
  <si>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</si>
  <si>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</si>
  <si>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</si>
  <si>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</si>
  <si>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</si>
  <si>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</si>
  <si>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</si>
  <si>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</si>
  <si>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</si>
  <si>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</si>
  <si>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</si>
  <si>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</si>
  <si>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</si>
  <si>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</si>
  <si>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</si>
  <si>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</si>
  <si>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</si>
  <si>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</si>
  <si>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</si>
  <si>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</si>
  <si>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</si>
  <si>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</si>
  <si>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</si>
  <si>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</si>
  <si>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</si>
  <si>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</si>
  <si>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</si>
  <si>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</si>
  <si>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</si>
  <si>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</si>
  <si>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</si>
  <si>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</si>
  <si>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</si>
  <si>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</si>
  <si>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</si>
  <si>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</si>
  <si>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</si>
  <si>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</si>
  <si>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</si>
  <si>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</si>
  <si>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</si>
  <si>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</si>
  <si>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</si>
  <si>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</si>
  <si>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</si>
  <si>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</si>
  <si>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</si>
  <si>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</si>
  <si>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</si>
  <si>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</si>
  <si>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</si>
  <si>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</si>
  <si>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</si>
  <si>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</si>
  <si>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</si>
  <si>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</si>
  <si>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</si>
  <si>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</si>
  <si>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</si>
  <si>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</si>
  <si>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</si>
  <si>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</si>
  <si>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</si>
  <si>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</si>
  <si>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</si>
  <si>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</si>
  <si>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</si>
  <si>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</si>
  <si>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</si>
  <si>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</si>
  <si>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</si>
  <si>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</si>
  <si>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</si>
  <si>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</si>
  <si>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</si>
  <si>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</si>
  <si>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</si>
  <si>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</si>
  <si>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</si>
  <si>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</si>
  <si>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</si>
  <si>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</si>
  <si>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</si>
  <si>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</si>
  <si>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</si>
  <si>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</si>
  <si>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</si>
  <si>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</si>
  <si>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</si>
  <si>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</si>
  <si>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</si>
  <si>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</si>
  <si>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</si>
  <si>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</si>
  <si>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</si>
  <si>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</si>
  <si>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</si>
  <si>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</si>
  <si>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</si>
  <si>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</si>
  <si>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</si>
  <si>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</si>
  <si>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</si>
  <si>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</si>
  <si>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</si>
  <si>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</si>
  <si>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</si>
  <si>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</si>
  <si>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</si>
  <si>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</si>
  <si>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</si>
  <si>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</si>
  <si>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</si>
  <si>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</si>
  <si>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</si>
  <si>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</si>
  <si>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</si>
  <si>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</si>
  <si>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</si>
  <si>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</si>
  <si>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</si>
  <si>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</si>
  <si>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</si>
  <si>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</si>
  <si>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</si>
  <si>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</si>
  <si>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</si>
  <si>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</si>
  <si>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</si>
  <si>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</si>
  <si>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</si>
  <si>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</si>
  <si>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</si>
  <si>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</si>
  <si>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</si>
  <si>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</si>
  <si>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</si>
  <si>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</si>
  <si>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</si>
  <si>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</si>
  <si>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</si>
  <si>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</si>
  <si>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</si>
  <si>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</si>
  <si>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</si>
  <si>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</si>
  <si>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</si>
  <si>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</si>
  <si>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</si>
  <si>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</si>
  <si>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</si>
  <si>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</si>
  <si>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</si>
  <si>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</si>
  <si>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</si>
  <si>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</si>
  <si>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</si>
  <si>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</si>
  <si>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</si>
  <si>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</si>
  <si>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</si>
  <si>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</si>
  <si>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</si>
  <si>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</si>
  <si>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</si>
  <si>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</si>
  <si>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</si>
  <si>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</si>
  <si>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</si>
  <si>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</si>
  <si>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</si>
  <si>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</si>
  <si>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</si>
  <si>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</si>
  <si>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</si>
  <si>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</si>
  <si>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</si>
  <si>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</si>
  <si>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</si>
  <si>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</si>
  <si>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</si>
  <si>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</si>
  <si>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</si>
  <si>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</si>
  <si>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</si>
  <si>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</si>
  <si>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</si>
  <si>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</si>
  <si>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</si>
  <si>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</si>
  <si>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</si>
  <si>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</si>
  <si>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</si>
  <si>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</si>
  <si>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</si>
  <si>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</si>
  <si>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</si>
  <si>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</si>
  <si>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</si>
  <si>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</si>
  <si>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</si>
  <si>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</si>
  <si>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</si>
  <si>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</si>
  <si>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</si>
  <si>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</si>
  <si>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</si>
  <si>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</si>
  <si>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</si>
  <si>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</si>
  <si>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</si>
  <si>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</si>
  <si>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</si>
  <si>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</si>
  <si>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</si>
  <si>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</si>
  <si>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</si>
  <si>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</si>
  <si>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</si>
  <si>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</si>
  <si>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</si>
  <si>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</si>
  <si>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</si>
  <si>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</si>
  <si>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</si>
  <si>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</si>
  <si>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</si>
  <si>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</si>
  <si>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</si>
  <si>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</si>
  <si>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</si>
  <si>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</si>
  <si>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</si>
  <si>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</si>
  <si>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</si>
  <si>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</si>
  <si>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</si>
  <si>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</si>
  <si>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</si>
  <si>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</si>
  <si>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</si>
  <si>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</si>
  <si>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</si>
  <si>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</si>
  <si>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</si>
  <si>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</si>
  <si>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</si>
  <si>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</si>
  <si>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</si>
  <si>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</si>
  <si>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</si>
  <si>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</si>
  <si>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</si>
  <si>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</si>
  <si>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</si>
  <si>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</si>
  <si>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</si>
  <si>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</si>
  <si>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</si>
  <si>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</si>
  <si>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</si>
  <si>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</si>
  <si>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</si>
  <si>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</si>
  <si>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</si>
  <si>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</si>
  <si>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</si>
  <si>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</si>
  <si>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</si>
  <si>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</si>
  <si>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</si>
  <si>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</si>
  <si>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</si>
  <si>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</si>
  <si>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</si>
  <si>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</si>
  <si>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</si>
  <si>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</si>
  <si>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</si>
  <si>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</si>
  <si>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</si>
  <si>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</si>
  <si>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</si>
  <si>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</si>
  <si>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</si>
  <si>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</si>
  <si>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</si>
  <si>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</si>
  <si>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</si>
  <si>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</si>
  <si>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</si>
  <si>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</si>
  <si>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</si>
  <si>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</si>
  <si>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</si>
  <si>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</si>
  <si>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</si>
  <si>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</si>
  <si>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</si>
  <si>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</si>
  <si>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</si>
  <si>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</si>
  <si>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</si>
  <si>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</si>
  <si>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</si>
  <si>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</si>
  <si>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</si>
  <si>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</si>
  <si>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</si>
  <si>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</si>
  <si>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</si>
  <si>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</si>
  <si>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</si>
  <si>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</si>
  <si>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</si>
  <si>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</si>
  <si>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</si>
  <si>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</si>
  <si>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</si>
  <si>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</si>
  <si>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</si>
  <si>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</si>
  <si>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</si>
  <si>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</si>
  <si>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</si>
  <si>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</si>
  <si>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</si>
  <si>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</si>
  <si>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</si>
  <si>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</si>
  <si>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</si>
  <si>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</si>
  <si>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</si>
  <si>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</si>
  <si>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</si>
  <si>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</si>
  <si>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</si>
  <si>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</si>
  <si>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</si>
  <si>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</si>
  <si>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</si>
  <si>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</si>
  <si>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</si>
  <si>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</si>
  <si>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</si>
  <si>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</si>
  <si>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</si>
  <si>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</si>
  <si>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</si>
  <si>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</si>
  <si>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</si>
  <si>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</si>
  <si>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</si>
  <si>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</si>
  <si>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</si>
  <si>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</si>
  <si>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</si>
  <si>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</si>
  <si>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</si>
  <si>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</si>
  <si>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</si>
  <si>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</si>
  <si>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</si>
  <si>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</si>
  <si>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</si>
  <si>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</si>
  <si>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</si>
  <si>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</si>
  <si>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</si>
  <si>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</si>
  <si>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</si>
  <si>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</si>
  <si>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</si>
  <si>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</si>
  <si>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</si>
  <si>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</si>
  <si>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</si>
  <si>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</si>
  <si>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</si>
  <si>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</si>
  <si>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</si>
  <si>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</si>
  <si>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</si>
  <si>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</si>
  <si>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</si>
  <si>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</si>
  <si>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</si>
  <si>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</si>
  <si>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</si>
  <si>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</si>
  <si>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</si>
  <si>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</si>
  <si>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</si>
  <si>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</si>
  <si>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</si>
  <si>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</si>
  <si>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</si>
  <si>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</si>
  <si>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</si>
  <si>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</si>
  <si>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</si>
  <si>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</si>
  <si>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</si>
  <si>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</si>
  <si>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</si>
  <si>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</si>
  <si>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</si>
  <si>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</si>
  <si>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</si>
  <si>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</si>
  <si>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</si>
  <si>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</si>
  <si>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</si>
  <si>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</si>
  <si>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</si>
  <si>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</si>
  <si>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</si>
  <si>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</si>
  <si>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</si>
  <si>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</si>
  <si>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</si>
  <si>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</si>
  <si>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</si>
  <si>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</si>
  <si>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</si>
  <si>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</si>
  <si>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</si>
  <si>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</si>
  <si>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</si>
  <si>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</si>
  <si>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</si>
  <si>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</si>
  <si>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</si>
  <si>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</si>
  <si>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</si>
  <si>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</si>
  <si>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</si>
  <si>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</si>
  <si>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</si>
  <si>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</si>
  <si>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</si>
  <si>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</si>
  <si>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</si>
  <si>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</si>
  <si>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</si>
  <si>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</si>
  <si>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</si>
  <si>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</si>
  <si>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</si>
  <si>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</si>
  <si>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</si>
  <si>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</si>
  <si>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</si>
  <si>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</si>
  <si>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</si>
  <si>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</si>
  <si>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</si>
  <si>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</si>
  <si>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</si>
  <si>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</si>
  <si>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</si>
  <si>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</si>
  <si>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</si>
  <si>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</si>
  <si>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</si>
  <si>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</si>
  <si>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</si>
  <si>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</si>
  <si>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</si>
  <si>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</si>
  <si>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</si>
  <si>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</si>
  <si>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</si>
  <si>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</si>
  <si>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</si>
  <si>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</si>
  <si>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</si>
  <si>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</si>
  <si>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</si>
  <si>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</si>
  <si>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</si>
  <si>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</si>
  <si>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</si>
  <si>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</si>
  <si>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</si>
  <si>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</si>
  <si>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</si>
  <si>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</si>
  <si>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</si>
  <si>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</si>
  <si>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</si>
  <si>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</si>
  <si>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</si>
  <si>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</si>
  <si>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</si>
  <si>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</si>
  <si>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</si>
  <si>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</si>
  <si>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</si>
  <si>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</si>
  <si>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</si>
  <si>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</si>
  <si>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</si>
  <si>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</si>
  <si>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</si>
  <si>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</si>
  <si>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</si>
  <si>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</si>
  <si>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</si>
  <si>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</si>
  <si>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</si>
  <si>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</si>
  <si>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</si>
  <si>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</si>
  <si>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</si>
  <si>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</si>
  <si>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</si>
  <si>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</si>
  <si>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</si>
  <si>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</si>
  <si>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</si>
  <si>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</si>
  <si>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</si>
  <si>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</si>
  <si>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</si>
  <si>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</si>
  <si>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</si>
  <si>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</si>
  <si>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</si>
  <si>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</si>
  <si>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</si>
  <si>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</si>
  <si>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</si>
  <si>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</si>
  <si>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</si>
  <si>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</si>
  <si>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</si>
  <si>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</si>
  <si>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</si>
  <si>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</si>
  <si>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</si>
  <si>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</si>
  <si>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</si>
  <si>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</si>
  <si>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</si>
  <si>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</si>
  <si>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</si>
  <si>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</si>
  <si>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</si>
  <si>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</si>
  <si>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</si>
  <si>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</si>
  <si>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</si>
  <si>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</si>
  <si>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</si>
  <si>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</si>
  <si>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</si>
  <si>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</si>
  <si>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</si>
  <si>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</si>
  <si>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</si>
  <si>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</si>
  <si>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</si>
  <si>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</si>
  <si>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</si>
  <si>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</si>
  <si>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</si>
  <si>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</si>
  <si>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</si>
  <si>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</si>
  <si>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</si>
  <si>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</si>
  <si>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</si>
  <si>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</si>
  <si>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</si>
  <si>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</si>
  <si>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</si>
  <si>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</si>
  <si>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</si>
  <si>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</si>
  <si>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</si>
  <si>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</si>
  <si>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</si>
  <si>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</si>
  <si>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</si>
  <si>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</si>
  <si>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</si>
  <si>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</si>
  <si>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</si>
  <si>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</si>
  <si>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</si>
  <si>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</si>
  <si>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</si>
  <si>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</si>
  <si>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</si>
  <si>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</si>
  <si>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</si>
  <si>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</si>
  <si>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</si>
  <si>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</si>
  <si>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</si>
  <si>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</si>
  <si>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</si>
  <si>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</si>
  <si>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</si>
  <si>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</si>
  <si>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</si>
  <si>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</si>
  <si>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</si>
  <si>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</si>
  <si>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</si>
  <si>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</si>
  <si>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</si>
  <si>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</si>
  <si>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</si>
  <si>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</si>
  <si>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</si>
  <si>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</si>
  <si>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</si>
  <si>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</si>
  <si>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</si>
  <si>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</si>
  <si>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</si>
  <si>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</si>
  <si>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</si>
  <si>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</si>
  <si>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</si>
  <si>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</si>
  <si>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</si>
  <si>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</si>
  <si>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</si>
  <si>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</si>
  <si>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</si>
  <si>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</si>
  <si>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</si>
  <si>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</si>
  <si>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</si>
  <si>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</si>
  <si>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</si>
  <si>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</si>
  <si>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</si>
  <si>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</si>
  <si>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</si>
  <si>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</si>
  <si>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</si>
  <si>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</si>
  <si>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</si>
  <si>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</si>
  <si>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</si>
  <si>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</si>
  <si>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</si>
  <si>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</si>
  <si>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</si>
  <si>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</si>
  <si>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</si>
  <si>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</si>
  <si>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</si>
  <si>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</si>
  <si>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</si>
  <si>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</si>
  <si>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</si>
  <si>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</si>
  <si>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</si>
  <si>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</si>
  <si>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</si>
  <si>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</si>
  <si>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</si>
  <si>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</si>
  <si>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</si>
  <si>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</si>
  <si>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</si>
  <si>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</si>
  <si>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</si>
  <si>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</si>
  <si>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</si>
  <si>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</si>
  <si>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</si>
  <si>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</si>
  <si>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</si>
  <si>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</si>
  <si>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</si>
  <si>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</si>
  <si>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</si>
  <si>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</si>
  <si>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</si>
  <si>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</si>
  <si>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</si>
  <si>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</si>
  <si>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</si>
  <si>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</si>
  <si>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</si>
  <si>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</si>
  <si>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</si>
  <si>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</si>
  <si>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</si>
  <si>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</si>
  <si>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</si>
  <si>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</si>
  <si>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</si>
  <si>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</si>
  <si>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</si>
  <si>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</si>
  <si>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</si>
  <si>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</si>
  <si>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</si>
  <si>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</si>
  <si>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</si>
  <si>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</si>
  <si>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</si>
  <si>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</si>
  <si>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</si>
  <si>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</si>
  <si>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</si>
  <si>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</si>
  <si>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</si>
  <si>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</si>
  <si>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</si>
  <si>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</si>
  <si>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</si>
  <si>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</si>
  <si>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</si>
  <si>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</si>
  <si>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</si>
  <si>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</si>
  <si>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</si>
  <si>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</si>
  <si>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</si>
  <si>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</si>
  <si>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</si>
  <si>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</si>
  <si>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</si>
  <si>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</si>
  <si>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</si>
  <si>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</si>
  <si>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</si>
  <si>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</si>
  <si>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</si>
  <si>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</si>
  <si>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</si>
  <si>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</si>
  <si>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</si>
  <si>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</si>
  <si>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</si>
  <si>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</si>
  <si>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</si>
  <si>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</si>
  <si>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</si>
  <si>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</si>
  <si>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</si>
  <si>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</si>
  <si>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</si>
  <si>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</si>
  <si>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</si>
  <si>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</si>
  <si>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</si>
  <si>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</si>
  <si>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</si>
  <si>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</si>
  <si>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</si>
  <si>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</si>
  <si>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</si>
  <si>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</si>
  <si>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</si>
  <si>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</si>
  <si>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</si>
  <si>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</si>
  <si>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</si>
  <si>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</si>
  <si>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</si>
  <si>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</si>
  <si>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</si>
  <si>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</si>
  <si>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</si>
  <si>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</si>
  <si>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</si>
  <si>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</si>
  <si>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</si>
  <si>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</si>
  <si>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</si>
  <si>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</si>
  <si>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</si>
  <si>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</si>
  <si>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</si>
  <si>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</si>
  <si>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</si>
  <si>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</si>
  <si>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</si>
  <si>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</si>
  <si>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</si>
  <si>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</si>
  <si>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</si>
  <si>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</si>
  <si>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</si>
  <si>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</si>
  <si>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</si>
  <si>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</si>
  <si>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</si>
  <si>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</si>
  <si>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</si>
  <si>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</si>
  <si>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</si>
  <si>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</si>
  <si>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</si>
  <si>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</si>
  <si>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</si>
  <si>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</si>
  <si>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</si>
  <si>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</si>
  <si>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</si>
  <si>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</si>
  <si>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</si>
  <si>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</si>
  <si>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</si>
  <si>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</si>
  <si>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</si>
  <si>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</si>
  <si>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</si>
  <si>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</si>
  <si>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</si>
  <si>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</si>
  <si>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</si>
  <si>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</si>
  <si>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</si>
  <si>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</si>
  <si>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</si>
  <si>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</si>
  <si>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</si>
  <si>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</si>
  <si>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</si>
  <si>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</si>
  <si>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</si>
  <si>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</si>
  <si>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</si>
  <si>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</si>
  <si>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</si>
  <si>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</si>
  <si>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</si>
  <si>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</si>
  <si>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</si>
  <si>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</si>
  <si>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</si>
  <si>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</si>
  <si>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</si>
  <si>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</si>
  <si>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</si>
  <si>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</si>
  <si>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</si>
  <si>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</si>
  <si>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</si>
  <si>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</si>
  <si>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</si>
  <si>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</si>
  <si>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</si>
  <si>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</si>
  <si>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</si>
  <si>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</si>
  <si>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</si>
  <si>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</si>
  <si>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</si>
  <si>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</si>
  <si>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</si>
  <si>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</si>
  <si>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</si>
  <si>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</si>
  <si>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</si>
  <si>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</si>
  <si>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</si>
  <si>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</si>
  <si>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</si>
  <si>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</si>
  <si>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</si>
  <si>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</si>
  <si>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</si>
  <si>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</si>
  <si>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</si>
  <si>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</si>
  <si>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</si>
  <si>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</si>
  <si>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</si>
  <si>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</si>
  <si>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</si>
  <si>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</si>
  <si>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</si>
  <si>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</si>
  <si>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</si>
  <si>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</si>
  <si>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</si>
  <si>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</si>
  <si>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</si>
  <si>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</si>
  <si>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</si>
  <si>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</si>
  <si>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</si>
  <si>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</si>
  <si>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</si>
  <si>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</si>
  <si>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</si>
  <si>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</si>
  <si>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</si>
  <si>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</si>
  <si>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</si>
  <si>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</si>
  <si>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</si>
  <si>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</si>
  <si>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</si>
  <si>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</si>
  <si>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</si>
  <si>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</si>
  <si>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</si>
  <si>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</si>
  <si>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</si>
  <si>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</si>
  <si>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</si>
  <si>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</si>
  <si>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</si>
  <si>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</si>
  <si>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</si>
  <si>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</si>
  <si>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</si>
  <si>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</si>
  <si>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</si>
  <si>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</si>
  <si>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</si>
  <si>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</si>
  <si>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</si>
  <si>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</si>
  <si>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</si>
  <si>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</si>
  <si>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</si>
  <si>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</si>
  <si>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</si>
  <si>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</si>
  <si>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</si>
  <si>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</si>
  <si>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</si>
  <si>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</si>
  <si>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</si>
  <si>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</si>
  <si>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</si>
  <si>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</si>
  <si>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</si>
  <si>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</si>
  <si>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</si>
  <si>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</si>
  <si>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</si>
  <si>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</si>
  <si>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</si>
  <si>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</si>
  <si>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</si>
  <si>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</si>
  <si>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</si>
  <si>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</si>
  <si>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</si>
  <si>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</si>
  <si>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</si>
  <si>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</si>
  <si>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</si>
  <si>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</si>
  <si>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</si>
  <si>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</si>
  <si>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</si>
  <si>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</si>
  <si>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</si>
  <si>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</si>
  <si>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</si>
  <si>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</si>
  <si>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</si>
  <si>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</si>
  <si>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</si>
  <si>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</si>
  <si>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</si>
  <si>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</si>
  <si>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</si>
  <si>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</si>
  <si>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</si>
  <si>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</si>
  <si>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</si>
  <si>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</si>
  <si>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</si>
  <si>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</si>
  <si>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</si>
  <si>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</si>
  <si>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</si>
  <si>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</si>
  <si>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</si>
  <si>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</si>
  <si>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</si>
  <si>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</si>
  <si>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</si>
  <si>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</si>
  <si>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</si>
  <si>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</si>
  <si>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</si>
  <si>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</si>
  <si>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</si>
  <si>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</si>
  <si>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</si>
  <si>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</si>
  <si>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</si>
  <si>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</si>
  <si>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</si>
  <si>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</si>
  <si>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</si>
  <si>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</si>
  <si>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</si>
  <si>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</si>
  <si>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</si>
  <si>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</si>
  <si>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</si>
  <si>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</si>
  <si>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</si>
  <si>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</si>
  <si>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</si>
  <si>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</si>
  <si>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</si>
  <si>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</si>
  <si>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</si>
  <si>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</si>
  <si>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</si>
  <si>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</si>
  <si>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</si>
  <si>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</si>
  <si>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</si>
  <si>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</si>
  <si>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</si>
  <si>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</si>
  <si>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</si>
  <si>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</si>
  <si>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</si>
  <si>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</si>
  <si>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</si>
  <si>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</si>
  <si>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</si>
  <si>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</si>
  <si>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</si>
  <si>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</si>
  <si>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</si>
  <si>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</si>
  <si>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</si>
  <si>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</si>
  <si>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</si>
  <si>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</si>
  <si>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</si>
  <si>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</si>
  <si>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</si>
  <si>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</si>
  <si>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</si>
  <si>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</si>
  <si>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</si>
  <si>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</si>
  <si>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</si>
  <si>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</si>
  <si>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</si>
  <si>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</si>
  <si>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</si>
  <si>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</si>
  <si>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</si>
  <si>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</si>
  <si>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</si>
  <si>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</si>
  <si>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</si>
  <si>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</si>
  <si>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</si>
  <si>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</si>
  <si>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</si>
  <si>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</si>
  <si>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</si>
  <si>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</si>
  <si>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</si>
  <si>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</si>
  <si>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</si>
  <si>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</si>
  <si>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</si>
  <si>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</si>
  <si>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</si>
  <si>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</si>
  <si>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</si>
  <si>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</si>
  <si>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</si>
  <si>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</si>
  <si>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</si>
  <si>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</si>
  <si>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</si>
  <si>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</si>
  <si>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</si>
  <si>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</si>
  <si>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</si>
  <si>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</si>
  <si>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</si>
  <si>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</si>
  <si>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</si>
  <si>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</si>
  <si>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</si>
  <si>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</si>
  <si>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</si>
  <si>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</si>
  <si>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</si>
  <si>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</si>
  <si>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</si>
  <si>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</si>
  <si>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</si>
  <si>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</si>
  <si>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</si>
  <si>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</si>
  <si>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</si>
  <si>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</si>
  <si>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</si>
  <si>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</si>
  <si>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</si>
  <si>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</si>
  <si>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</si>
  <si>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</si>
  <si>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</si>
  <si>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</si>
  <si>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</si>
  <si>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</si>
  <si>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</si>
  <si>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</si>
  <si>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</si>
  <si>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</si>
  <si>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</si>
  <si>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</si>
  <si>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</si>
  <si>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</si>
  <si>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</si>
  <si>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</si>
  <si>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</si>
  <si>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</si>
  <si>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</si>
  <si>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</si>
  <si>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</si>
  <si>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</si>
  <si>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</si>
  <si>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</si>
  <si>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</si>
  <si>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</si>
  <si>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</si>
  <si>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</si>
  <si>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</si>
  <si>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</si>
  <si>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</si>
  <si>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</si>
  <si>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</si>
  <si>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</si>
  <si>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</si>
  <si>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</si>
  <si>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</si>
  <si>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</si>
  <si>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</si>
  <si>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</si>
  <si>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</si>
  <si>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</si>
  <si>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</si>
  <si>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</si>
  <si>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</si>
  <si>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</si>
  <si>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</si>
  <si>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</si>
  <si>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</si>
  <si>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</si>
  <si>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</si>
  <si>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</si>
  <si>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</si>
  <si>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</si>
  <si>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</si>
  <si>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</si>
  <si>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</si>
  <si>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</si>
  <si>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</si>
  <si>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</si>
  <si>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</si>
  <si>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</si>
  <si>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</si>
  <si>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</si>
  <si>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</si>
  <si>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</si>
  <si>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</si>
  <si>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</si>
  <si>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</si>
  <si>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</si>
  <si>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</si>
  <si>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</si>
  <si>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</si>
  <si>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</si>
  <si>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</si>
  <si>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</si>
  <si>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</si>
  <si>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</si>
  <si>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</si>
  <si>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</si>
  <si>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</si>
  <si>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</si>
  <si>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</si>
  <si>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</si>
  <si>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</si>
  <si>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</si>
  <si>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</si>
  <si>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</si>
  <si>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</si>
  <si>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</si>
  <si>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</si>
  <si>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</si>
  <si>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</si>
  <si>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</si>
  <si>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</si>
  <si>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</si>
  <si>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</si>
  <si>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</si>
  <si>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</si>
  <si>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</si>
  <si>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</si>
  <si>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</si>
  <si>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</si>
  <si>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</si>
  <si>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</si>
  <si>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</si>
  <si>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</si>
  <si>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</si>
  <si>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</si>
  <si>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</si>
  <si>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</si>
  <si>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</si>
  <si>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</si>
  <si>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</si>
  <si>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</si>
  <si>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</si>
  <si>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</si>
  <si>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</si>
  <si>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</si>
  <si>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</si>
  <si>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</si>
  <si>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</si>
  <si>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</si>
  <si>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</si>
  <si>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</si>
  <si>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</si>
  <si>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</si>
  <si>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</si>
  <si>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</si>
  <si>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</si>
  <si>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</si>
  <si>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</si>
  <si>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</si>
  <si>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</si>
  <si>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</si>
  <si>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</si>
  <si>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</si>
  <si>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</si>
  <si>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</si>
  <si>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</si>
  <si>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</si>
  <si>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</si>
  <si>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</si>
  <si>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</si>
  <si>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</si>
  <si>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</si>
  <si>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</si>
  <si>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</si>
  <si>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</si>
  <si>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</si>
  <si>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</si>
  <si>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</si>
  <si>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</si>
  <si>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</si>
  <si>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</si>
  <si>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</si>
  <si>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</si>
  <si>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</si>
  <si>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</si>
  <si>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</si>
  <si>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</si>
  <si>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</si>
  <si>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</si>
  <si>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</si>
  <si>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</si>
  <si>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</si>
  <si>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</si>
  <si>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</si>
  <si>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</si>
  <si>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</si>
  <si>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</si>
  <si>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</si>
  <si>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</si>
  <si>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</si>
  <si>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</si>
  <si>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</si>
  <si>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</si>
  <si>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</si>
  <si>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</si>
  <si>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</si>
  <si>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</si>
  <si>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</si>
  <si>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</si>
  <si>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</si>
  <si>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</si>
  <si>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</si>
  <si>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</si>
  <si>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</si>
  <si>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</si>
  <si>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</si>
  <si>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</si>
  <si>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</si>
  <si>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</si>
  <si>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</si>
  <si>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</si>
  <si>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</si>
  <si>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</si>
  <si>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</si>
  <si>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</si>
  <si>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</si>
  <si>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</si>
  <si>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</si>
  <si>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</si>
  <si>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</si>
  <si>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</si>
  <si>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</si>
  <si>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</si>
  <si>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</si>
  <si>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</si>
  <si>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</si>
  <si>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</si>
  <si>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</si>
  <si>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</si>
  <si>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</si>
  <si>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</si>
  <si>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</si>
  <si>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</si>
  <si>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</si>
  <si>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</si>
  <si>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</si>
  <si>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</si>
  <si>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</si>
  <si>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</si>
  <si>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</si>
  <si>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</si>
  <si>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</si>
  <si>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</si>
  <si>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</si>
  <si>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</si>
  <si>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</si>
  <si>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</si>
  <si>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</si>
  <si>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</si>
  <si>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</si>
  <si>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</si>
  <si>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</si>
  <si>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</si>
  <si>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</si>
  <si>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</si>
  <si>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</si>
  <si>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</si>
  <si>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</si>
  <si>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</si>
  <si>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</si>
  <si>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</si>
  <si>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</si>
  <si>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</si>
  <si>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</si>
  <si>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</si>
  <si>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</si>
  <si>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</si>
  <si>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</si>
  <si>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</si>
  <si>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</si>
  <si>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</si>
  <si>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</si>
  <si>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</si>
  <si>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</si>
  <si>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</si>
  <si>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</si>
  <si>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</si>
  <si>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</si>
  <si>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</si>
  <si>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</si>
  <si>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</si>
  <si>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</si>
  <si>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</si>
  <si>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</si>
  <si>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</si>
  <si>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</si>
  <si>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</si>
  <si>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</si>
  <si>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</si>
  <si>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</si>
  <si>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</si>
  <si>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</si>
  <si>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</si>
  <si>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</si>
  <si>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</si>
  <si>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</si>
  <si>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</si>
  <si>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</si>
  <si>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</si>
  <si>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</si>
  <si>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</si>
  <si>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</si>
  <si>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</si>
  <si>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</si>
  <si>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</si>
  <si>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</si>
  <si>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</si>
  <si>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</si>
  <si>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</si>
  <si>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</si>
  <si>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</si>
  <si>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</si>
  <si>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</si>
  <si>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</si>
  <si>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</si>
  <si>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</si>
  <si>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</si>
  <si>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</si>
  <si>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</si>
  <si>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</si>
  <si>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</si>
  <si>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</si>
  <si>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</si>
  <si>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</si>
  <si>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</si>
  <si>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</si>
  <si>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</si>
  <si>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</si>
  <si>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</si>
  <si>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</si>
  <si>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</si>
  <si>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</si>
  <si>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</si>
  <si>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</si>
  <si>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</si>
  <si>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</si>
  <si>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</si>
  <si>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</si>
  <si>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</si>
  <si>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</si>
  <si>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</si>
  <si>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</si>
  <si>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</si>
  <si>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</si>
  <si>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</si>
  <si>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</si>
  <si>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</si>
  <si>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</si>
  <si>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</si>
  <si>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</si>
  <si>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</si>
  <si>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</si>
  <si>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</si>
  <si>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</si>
  <si>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</si>
  <si>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</si>
  <si>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</si>
  <si>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</si>
  <si>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</si>
  <si>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</si>
  <si>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</si>
  <si>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</si>
  <si>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</si>
  <si>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</si>
  <si>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</si>
  <si>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</si>
  <si>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</si>
  <si>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</si>
  <si>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</si>
  <si>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</si>
  <si>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</si>
  <si>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</si>
  <si>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</si>
  <si>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</si>
  <si>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</si>
  <si>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</si>
  <si>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</si>
  <si>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</si>
  <si>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</si>
  <si>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</si>
  <si>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</si>
  <si>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</si>
  <si>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</si>
  <si>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</si>
  <si>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</si>
  <si>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</si>
  <si>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</si>
  <si>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</si>
  <si>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</si>
  <si>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</si>
  <si>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</si>
  <si>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</si>
  <si>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</si>
  <si>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</si>
  <si>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</si>
  <si>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</si>
  <si>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</si>
  <si>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</si>
  <si>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</si>
  <si>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</si>
  <si>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</si>
  <si>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</si>
  <si>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</si>
  <si>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</si>
  <si>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</si>
  <si>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</si>
  <si>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</si>
  <si>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</si>
  <si>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</si>
  <si>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</si>
  <si>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</si>
  <si>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</si>
  <si>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</si>
  <si>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</si>
  <si>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</si>
  <si>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</si>
  <si>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</si>
  <si>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</si>
  <si>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</si>
  <si>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</si>
  <si>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</si>
  <si>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</si>
  <si>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</si>
  <si>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</si>
  <si>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</si>
  <si>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</si>
  <si>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</si>
  <si>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</si>
  <si>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</si>
  <si>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</si>
  <si>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</si>
  <si>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</si>
  <si>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</si>
  <si>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</si>
  <si>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</si>
  <si>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</si>
  <si>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</si>
  <si>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</si>
  <si>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</si>
  <si>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</si>
  <si>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</si>
  <si>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</si>
  <si>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</si>
  <si>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</si>
  <si>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</si>
  <si>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</si>
  <si>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</si>
  <si>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</si>
  <si>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</si>
  <si>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</si>
  <si>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</si>
  <si>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</si>
  <si>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</si>
  <si>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</si>
  <si>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</si>
  <si>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</si>
  <si>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</si>
  <si>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</si>
  <si>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</si>
  <si>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</si>
  <si>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</si>
  <si>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</si>
  <si>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</si>
  <si>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</si>
  <si>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</si>
  <si>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</si>
  <si>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</si>
  <si>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</si>
  <si>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</si>
  <si>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</si>
  <si>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</si>
  <si>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</si>
  <si>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</si>
  <si>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</si>
  <si>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</si>
  <si>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</si>
  <si>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</si>
  <si>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</si>
  <si>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</si>
  <si>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</si>
  <si>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</si>
  <si>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</si>
  <si>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</si>
  <si>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</si>
  <si>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</si>
  <si>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</si>
  <si>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</si>
  <si>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</si>
  <si>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</si>
  <si>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</si>
  <si>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</si>
  <si>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</si>
  <si>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</si>
  <si>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</si>
  <si>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</si>
  <si>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</si>
  <si>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</si>
  <si>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</si>
  <si>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</si>
  <si>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</si>
  <si>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</si>
  <si>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</si>
  <si>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</si>
  <si>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</si>
  <si>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</si>
  <si>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</si>
  <si>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</si>
  <si>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</si>
  <si>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</si>
  <si>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</si>
  <si>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</si>
  <si>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</si>
  <si>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</si>
  <si>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</si>
  <si>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</si>
  <si>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</si>
  <si>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</si>
  <si>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</si>
  <si>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</si>
  <si>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</si>
  <si>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</si>
  <si>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</si>
  <si>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</si>
  <si>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</si>
  <si>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</si>
  <si>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</si>
  <si>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</si>
  <si>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</si>
  <si>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</si>
  <si>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</si>
  <si>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</si>
  <si>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</si>
  <si>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</si>
  <si>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</si>
  <si>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</si>
  <si>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</si>
  <si>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</si>
  <si>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</si>
  <si>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</si>
  <si>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</si>
  <si>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</si>
  <si>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</si>
  <si>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</si>
  <si>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</si>
  <si>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</si>
  <si>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</si>
  <si>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</si>
  <si>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</si>
  <si>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</si>
  <si>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</si>
  <si>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</si>
  <si>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</si>
  <si>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</si>
  <si>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</si>
  <si>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</si>
  <si>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</si>
  <si>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</si>
  <si>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</si>
  <si>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</si>
  <si>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</si>
  <si>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</si>
  <si>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</si>
  <si>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</si>
  <si>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</si>
  <si>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</si>
  <si>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</si>
  <si>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</si>
  <si>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</si>
  <si>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</si>
  <si>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</si>
  <si>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</si>
  <si>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</si>
  <si>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</si>
  <si>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</si>
  <si>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</si>
  <si>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</si>
  <si>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</si>
  <si>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</si>
  <si>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</si>
  <si>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</si>
  <si>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</si>
  <si>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</si>
  <si>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</si>
  <si>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</si>
  <si>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</si>
  <si>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</si>
  <si>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</si>
  <si>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</si>
  <si>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</si>
  <si>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</si>
  <si>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</si>
  <si>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</si>
  <si>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</si>
  <si>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</si>
  <si>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</si>
  <si>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</si>
  <si>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</si>
  <si>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</si>
  <si>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</si>
  <si>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</si>
  <si>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</si>
  <si>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</si>
  <si>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</si>
  <si>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</si>
  <si>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</si>
  <si>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</si>
  <si>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</si>
  <si>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</si>
  <si>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</si>
  <si>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</si>
  <si>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</si>
  <si>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</si>
  <si>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</si>
  <si>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</si>
  <si>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</si>
  <si>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</si>
  <si>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</si>
  <si>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</si>
  <si>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</si>
  <si>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</si>
  <si>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</si>
  <si>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</si>
  <si>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</si>
  <si>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</si>
  <si>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</si>
  <si>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</si>
  <si>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</si>
  <si>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</si>
  <si>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</si>
  <si>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</si>
  <si>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</si>
  <si>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</si>
  <si>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</si>
  <si>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</si>
  <si>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</si>
  <si>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</si>
  <si>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</si>
  <si>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</si>
  <si>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</si>
  <si>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</si>
  <si>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</si>
  <si>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</si>
  <si>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</si>
  <si>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</si>
  <si>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</si>
  <si>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</si>
  <si>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</si>
  <si>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</si>
  <si>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</si>
  <si>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</si>
  <si>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</si>
  <si>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</si>
  <si>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</si>
  <si>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</si>
  <si>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</si>
  <si>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</si>
  <si>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</si>
  <si>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</si>
  <si>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</si>
  <si>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</si>
  <si>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</si>
  <si>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</si>
  <si>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</si>
  <si>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</si>
  <si>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</si>
  <si>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</si>
  <si>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</si>
  <si>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</si>
  <si>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</si>
  <si>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</si>
  <si>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</si>
  <si>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</si>
  <si>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</si>
  <si>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</si>
  <si>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</si>
  <si>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</si>
  <si>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</si>
  <si>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</si>
  <si>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</si>
  <si>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</si>
  <si>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</si>
  <si>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</si>
  <si>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</si>
  <si>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</si>
  <si>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</si>
  <si>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</si>
  <si>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</si>
  <si>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</si>
  <si>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</si>
  <si>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</si>
  <si>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</si>
  <si>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</si>
  <si>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</si>
  <si>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</si>
  <si>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</si>
  <si>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</si>
  <si>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</si>
  <si>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</si>
  <si>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</si>
  <si>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</si>
  <si>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</si>
  <si>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</si>
  <si>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</si>
  <si>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</si>
  <si>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</si>
  <si>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</si>
  <si>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</si>
  <si>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</si>
  <si>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</si>
  <si>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</si>
  <si>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</si>
  <si>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</si>
  <si>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</si>
  <si>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</si>
  <si>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</si>
  <si>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</si>
  <si>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</si>
  <si>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</si>
  <si>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</si>
  <si>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</si>
  <si>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</si>
  <si>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</si>
  <si>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</si>
  <si>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</si>
  <si>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</si>
  <si>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</si>
  <si>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</si>
  <si>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</si>
  <si>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</si>
  <si>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</si>
  <si>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</si>
  <si>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</si>
  <si>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</si>
  <si>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</si>
  <si>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</si>
  <si>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</si>
  <si>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</si>
  <si>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</si>
  <si>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</si>
  <si>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</si>
  <si>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</si>
  <si>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</si>
  <si>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</si>
  <si>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</si>
  <si>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</si>
  <si>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</si>
  <si>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</si>
  <si>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</si>
  <si>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</si>
  <si>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</si>
  <si>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</si>
  <si>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</si>
  <si>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</si>
  <si>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</si>
  <si>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</si>
  <si>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</si>
  <si>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</si>
  <si>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</si>
  <si>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</si>
  <si>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</si>
  <si>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</si>
  <si>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</si>
  <si>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</si>
  <si>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</si>
  <si>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</si>
  <si>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</si>
  <si>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</si>
  <si>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</si>
  <si>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</si>
  <si>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</si>
  <si>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</si>
  <si>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</si>
  <si>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</si>
  <si>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</si>
  <si>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</si>
  <si>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</si>
  <si>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</si>
  <si>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</si>
  <si>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</si>
  <si>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</si>
  <si>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</si>
  <si>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</si>
  <si>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</si>
  <si>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</si>
  <si>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</si>
  <si>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</si>
  <si>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</si>
  <si>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</si>
  <si>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</si>
  <si>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</si>
  <si>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</si>
  <si>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</si>
  <si>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</si>
  <si>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</si>
  <si>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</si>
  <si>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</si>
  <si>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</si>
  <si>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</si>
  <si>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</si>
  <si>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</si>
  <si>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</si>
  <si>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</si>
  <si>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</si>
  <si>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</si>
  <si>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</si>
  <si>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</si>
  <si>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</si>
  <si>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</si>
  <si>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</si>
  <si>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</si>
  <si>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</si>
  <si>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</si>
  <si>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</si>
  <si>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</si>
  <si>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</si>
  <si>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</si>
  <si>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</si>
  <si>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</si>
  <si>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</si>
  <si>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</si>
  <si>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</si>
  <si>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</si>
  <si>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</si>
  <si>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</si>
  <si>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</si>
  <si>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</si>
  <si>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</si>
  <si>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</si>
  <si>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</si>
  <si>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</si>
  <si>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</si>
  <si>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</si>
  <si>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</si>
  <si>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</si>
  <si>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</si>
  <si>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</si>
  <si>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</si>
  <si>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</si>
  <si>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</si>
  <si>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</si>
  <si>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</si>
  <si>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</si>
  <si>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</si>
  <si>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</si>
  <si>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</si>
  <si>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</si>
  <si>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</si>
  <si>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</si>
  <si>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</si>
  <si>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</si>
  <si>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</si>
  <si>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</si>
  <si>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</si>
  <si>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</si>
  <si>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</si>
  <si>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</si>
  <si>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</si>
  <si>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</si>
  <si>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</si>
  <si>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</si>
  <si>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</si>
  <si>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</si>
  <si>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</si>
  <si>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</si>
  <si>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</si>
  <si>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</si>
  <si>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</si>
  <si>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</si>
  <si>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</si>
  <si>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</si>
  <si>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</si>
  <si>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</si>
  <si>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</si>
  <si>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</si>
  <si>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</si>
  <si>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</si>
  <si>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</si>
  <si>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</si>
  <si>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</si>
  <si>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</si>
  <si>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</si>
  <si>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</si>
  <si>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</si>
  <si>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</si>
  <si>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</si>
  <si>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</si>
  <si>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</si>
  <si>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</si>
  <si>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</si>
  <si>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</si>
  <si>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</si>
  <si>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</si>
  <si>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</si>
  <si>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</si>
  <si>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</si>
  <si>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</si>
  <si>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</si>
  <si>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</si>
  <si>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</si>
  <si>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</si>
  <si>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</si>
  <si>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</si>
  <si>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</si>
  <si>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</si>
  <si>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</si>
  <si>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</si>
  <si>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</si>
  <si>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</si>
  <si>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</si>
  <si>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</si>
  <si>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</si>
  <si>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</si>
  <si>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</si>
  <si>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</si>
  <si>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</si>
  <si>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</si>
  <si>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</si>
  <si>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</si>
  <si>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</si>
  <si>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</si>
  <si>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</si>
  <si>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</si>
  <si>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</si>
  <si>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</si>
  <si>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</si>
  <si>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</si>
  <si>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</si>
  <si>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</si>
  <si>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</si>
  <si>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</si>
  <si>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</si>
  <si>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</si>
  <si>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</si>
  <si>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</si>
  <si>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</si>
  <si>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</si>
  <si>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</si>
  <si>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</si>
  <si>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</si>
  <si>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</si>
  <si>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</si>
  <si>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</si>
  <si>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</si>
  <si>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</si>
  <si>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</si>
  <si>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</si>
  <si>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</si>
  <si>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</si>
  <si>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</si>
  <si>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</si>
  <si>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</si>
  <si>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</si>
  <si>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</si>
  <si>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</si>
  <si>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</si>
  <si>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</si>
  <si>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</si>
  <si>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</si>
  <si>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</si>
  <si>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</si>
  <si>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</si>
  <si>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</si>
  <si>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</si>
  <si>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</si>
  <si>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</si>
  <si>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</si>
  <si>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</si>
  <si>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</si>
  <si>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</si>
  <si>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</si>
  <si>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</si>
  <si>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</si>
  <si>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</si>
  <si>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</si>
  <si>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</si>
  <si>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</si>
  <si>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</si>
  <si>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</si>
  <si>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</si>
  <si>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</si>
  <si>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</si>
  <si>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</si>
  <si>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</si>
  <si>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</si>
  <si>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</si>
  <si>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</si>
  <si>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</si>
  <si>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</si>
  <si>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</si>
  <si>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</si>
  <si>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</si>
  <si>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</si>
  <si>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</si>
  <si>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</si>
  <si>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</si>
  <si>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</si>
  <si>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</si>
  <si>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</si>
  <si>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</si>
  <si>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</si>
  <si>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</si>
  <si>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</si>
  <si>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</si>
  <si>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</si>
  <si>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</si>
  <si>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</si>
  <si>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</si>
  <si>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</si>
  <si>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</si>
  <si>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</si>
  <si>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</si>
  <si>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</si>
  <si>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</si>
  <si>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</si>
  <si>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</si>
  <si>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</si>
  <si>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</si>
  <si>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</si>
  <si>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</si>
  <si>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</si>
  <si>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</si>
  <si>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</si>
  <si>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</si>
  <si>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</si>
  <si>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</si>
  <si>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</si>
  <si>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</si>
  <si>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</si>
  <si>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</si>
  <si>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</si>
  <si>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</si>
  <si>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</si>
  <si>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</si>
  <si>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</si>
  <si>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</si>
  <si>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</si>
  <si>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</si>
  <si>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</si>
  <si>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</si>
  <si>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</si>
  <si>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</si>
  <si>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</si>
  <si>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</si>
  <si>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</si>
  <si>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</si>
  <si>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</si>
  <si>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</si>
  <si>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</si>
  <si>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</si>
  <si>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</si>
  <si>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</si>
  <si>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</si>
  <si>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</si>
  <si>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</si>
  <si>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</si>
  <si>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</si>
  <si>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</si>
  <si>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</si>
  <si>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</si>
  <si>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</si>
  <si>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</si>
  <si>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</si>
  <si>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</si>
  <si>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</si>
  <si>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</si>
  <si>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</si>
  <si>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</si>
  <si>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</si>
  <si>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</si>
  <si>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</si>
  <si>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</si>
  <si>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</si>
  <si>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</si>
  <si>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</si>
  <si>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</si>
  <si>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</si>
  <si>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</si>
  <si>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</si>
  <si>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</si>
  <si>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</si>
  <si>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</si>
  <si>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</si>
  <si>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</si>
  <si>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</si>
  <si>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</si>
  <si>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</si>
  <si>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</si>
  <si>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</si>
  <si>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</si>
  <si>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</si>
  <si>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</si>
  <si>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</si>
  <si>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</si>
  <si>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</si>
  <si>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</si>
  <si>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</si>
  <si>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</si>
  <si>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</si>
  <si>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</si>
  <si>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</si>
  <si>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</si>
  <si>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</si>
  <si>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</si>
  <si>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</si>
  <si>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</si>
  <si>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</si>
  <si>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</si>
  <si>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</si>
  <si>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</si>
  <si>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</si>
  <si>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</si>
  <si>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</si>
  <si>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</si>
  <si>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</si>
  <si>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</si>
  <si>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</si>
  <si>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</si>
  <si>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</si>
  <si>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</si>
  <si>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</si>
  <si>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</si>
  <si>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</si>
  <si>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</si>
  <si>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</si>
  <si>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</si>
  <si>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</si>
  <si>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</si>
  <si>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</si>
  <si>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</si>
  <si>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</si>
  <si>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</si>
  <si>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</si>
  <si>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</si>
  <si>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</si>
  <si>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</si>
  <si>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</si>
  <si>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</si>
  <si>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</si>
  <si>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</si>
  <si>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</si>
  <si>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</si>
  <si>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</si>
  <si>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</si>
  <si>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</si>
  <si>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</si>
  <si>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</si>
  <si>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</si>
  <si>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</si>
  <si>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</si>
  <si>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</si>
  <si>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</si>
  <si>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</si>
  <si>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</si>
  <si>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</si>
  <si>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</si>
  <si>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</si>
  <si>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</si>
  <si>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</si>
  <si>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</si>
  <si>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</si>
  <si>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</si>
  <si>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</si>
  <si>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</si>
  <si>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</si>
  <si>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</si>
  <si>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</si>
  <si>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</si>
  <si>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</si>
  <si>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</si>
  <si>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</si>
  <si>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</si>
  <si>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</si>
  <si>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</si>
  <si>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</si>
  <si>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</si>
  <si>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</si>
  <si>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</si>
  <si>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</si>
  <si>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</si>
  <si>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</si>
  <si>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</si>
  <si>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</si>
  <si>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</si>
  <si>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</si>
  <si>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</si>
  <si>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</si>
  <si>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</si>
  <si>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</si>
  <si>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</si>
  <si>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</si>
  <si>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</si>
  <si>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</si>
  <si>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</si>
  <si>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</si>
  <si>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</si>
  <si>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</si>
  <si>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</si>
  <si>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</si>
  <si>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</si>
  <si>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</si>
  <si>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</si>
  <si>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</si>
  <si>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</si>
  <si>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</si>
  <si>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</si>
  <si>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</si>
  <si>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</si>
  <si>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</si>
  <si>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</si>
  <si>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</si>
  <si>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</si>
  <si>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</si>
  <si>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</si>
  <si>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</si>
  <si>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</si>
  <si>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</si>
  <si>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</si>
  <si>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</si>
  <si>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</si>
  <si>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</si>
  <si>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</si>
  <si>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</si>
  <si>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</si>
  <si>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</si>
  <si>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</si>
  <si>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</si>
  <si>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</si>
  <si>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</si>
  <si>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</si>
  <si>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</si>
  <si>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</si>
  <si>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</si>
  <si>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</si>
  <si>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</si>
  <si>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</si>
  <si>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</si>
  <si>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</si>
  <si>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</si>
  <si>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</si>
  <si>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</si>
  <si>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</si>
  <si>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</si>
  <si>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</si>
  <si>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</si>
  <si>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</si>
  <si>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</si>
  <si>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</si>
  <si>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</si>
  <si>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</si>
  <si>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</si>
  <si>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</si>
  <si>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</si>
  <si>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</si>
  <si>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</si>
  <si>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</si>
  <si>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</si>
  <si>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</si>
  <si>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</si>
  <si>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</si>
  <si>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</si>
  <si>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</si>
  <si>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</si>
  <si>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</si>
  <si>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</si>
  <si>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</si>
  <si>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</si>
  <si>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</si>
  <si>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</si>
  <si>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</si>
  <si>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</si>
  <si>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</si>
  <si>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</si>
  <si>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</si>
  <si>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</si>
  <si>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</si>
  <si>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</si>
  <si>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</si>
  <si>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</si>
  <si>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</si>
  <si>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</si>
  <si>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</si>
  <si>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</si>
  <si>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</si>
  <si>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</si>
  <si>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</si>
  <si>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</si>
  <si>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</si>
  <si>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</si>
  <si>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</si>
  <si>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</si>
  <si>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</si>
  <si>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</si>
  <si>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</si>
  <si>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</si>
  <si>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</si>
  <si>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</si>
  <si>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</si>
  <si>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</si>
  <si>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</si>
  <si>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</si>
  <si>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</si>
  <si>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</si>
  <si>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</si>
  <si>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</si>
  <si>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</si>
  <si>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</si>
  <si>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</si>
  <si>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</si>
  <si>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</si>
  <si>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</si>
  <si>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</si>
  <si>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</si>
  <si>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</si>
  <si>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</si>
  <si>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</si>
  <si>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</si>
  <si>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</si>
  <si>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</si>
  <si>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</si>
  <si>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</si>
  <si>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</si>
  <si>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</si>
  <si>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</si>
  <si>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</si>
  <si>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</si>
  <si>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</si>
  <si>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</si>
  <si>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</si>
  <si>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</si>
  <si>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</si>
  <si>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</si>
  <si>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</si>
  <si>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</si>
  <si>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</si>
  <si>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</si>
  <si>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</si>
  <si>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</si>
  <si>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</si>
  <si>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</si>
  <si>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</si>
  <si>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</si>
  <si>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</si>
  <si>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</si>
  <si>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</si>
  <si>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</si>
  <si>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</si>
  <si>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</si>
  <si>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</si>
  <si>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</si>
  <si>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</si>
  <si>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</si>
  <si>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</si>
  <si>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</si>
  <si>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</si>
  <si>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</si>
  <si>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</si>
  <si>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</si>
  <si>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</si>
  <si>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</si>
  <si>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</si>
  <si>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</si>
  <si>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</si>
  <si>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</si>
  <si>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</si>
  <si>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</si>
  <si>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</si>
  <si>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</si>
  <si>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</si>
  <si>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</si>
  <si>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</si>
  <si>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</si>
  <si>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</si>
  <si>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</si>
  <si>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</si>
  <si>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</si>
  <si>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</si>
  <si>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</si>
  <si>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</si>
  <si>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</si>
  <si>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</si>
  <si>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</si>
  <si>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</si>
  <si>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</si>
  <si>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</si>
  <si>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</si>
  <si>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</si>
  <si>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</si>
  <si>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</si>
  <si>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</si>
  <si>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</si>
  <si>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</si>
  <si>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</si>
  <si>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</si>
  <si>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</si>
  <si>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</si>
  <si>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</si>
  <si>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</si>
  <si>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</si>
  <si>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</si>
  <si>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</si>
  <si>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</si>
  <si>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</si>
  <si>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</si>
  <si>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</si>
  <si>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</si>
  <si>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</si>
  <si>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</si>
  <si>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</si>
  <si>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</si>
  <si>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</si>
  <si>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</si>
  <si>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</si>
  <si>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</si>
  <si>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</si>
  <si>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</si>
  <si>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</si>
  <si>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</si>
  <si>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</si>
  <si>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</si>
  <si>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</si>
  <si>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</si>
  <si>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</si>
  <si>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</si>
  <si>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</si>
  <si>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</si>
  <si>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</si>
  <si>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</si>
  <si>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</si>
  <si>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</si>
  <si>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</si>
  <si>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</si>
  <si>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</si>
  <si>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</si>
  <si>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</si>
  <si>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</si>
  <si>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</si>
  <si>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</si>
  <si>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</si>
  <si>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</si>
  <si>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</si>
  <si>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</si>
  <si>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</si>
  <si>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</si>
  <si>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</si>
  <si>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</si>
  <si>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</si>
  <si>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</si>
  <si>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</si>
  <si>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</si>
  <si>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</si>
  <si>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</si>
  <si>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</si>
  <si>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</si>
  <si>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</si>
  <si>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</si>
  <si>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</si>
  <si>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</si>
  <si>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</si>
  <si>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</si>
  <si>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</si>
  <si>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</si>
  <si>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</si>
  <si>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</si>
  <si>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</si>
  <si>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</si>
  <si>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</si>
  <si>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</si>
  <si>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</si>
  <si>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</si>
  <si>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</si>
  <si>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</si>
  <si>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</si>
  <si>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</si>
  <si>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</si>
  <si>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</si>
  <si>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</si>
  <si>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</si>
  <si>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</si>
  <si>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</si>
  <si>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</si>
  <si>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</si>
  <si>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</si>
  <si>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</si>
  <si>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</si>
  <si>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</si>
  <si>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</si>
  <si>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</si>
  <si>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</si>
  <si>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</si>
  <si>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</si>
  <si>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</si>
  <si>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</si>
  <si>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</si>
  <si>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</si>
  <si>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</si>
  <si>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</si>
  <si>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</si>
  <si>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</si>
  <si>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</si>
  <si>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</si>
  <si>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</si>
  <si>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</si>
  <si>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</si>
  <si>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</si>
  <si>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</si>
  <si>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</si>
  <si>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</si>
  <si>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</si>
  <si>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</si>
  <si>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</si>
  <si>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</si>
  <si>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</si>
  <si>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</si>
  <si>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</si>
  <si>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</si>
  <si>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</si>
  <si>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</si>
  <si>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</si>
  <si>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</si>
  <si>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</si>
  <si>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</si>
  <si>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</si>
  <si>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</si>
  <si>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</si>
  <si>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</si>
  <si>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</si>
  <si>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</si>
  <si>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</si>
  <si>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</si>
  <si>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</si>
  <si>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</si>
  <si>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</si>
  <si>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</si>
  <si>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</si>
  <si>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</si>
  <si>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</si>
  <si>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</si>
  <si>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</si>
  <si>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</si>
  <si>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</si>
  <si>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</si>
  <si>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</si>
  <si>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</si>
  <si>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</si>
  <si>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</si>
  <si>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</si>
  <si>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</si>
  <si>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</si>
  <si>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</si>
  <si>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</si>
  <si>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</si>
  <si>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</si>
  <si>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</si>
  <si>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</si>
  <si>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</si>
  <si>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</si>
  <si>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</si>
  <si>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</si>
  <si>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</si>
  <si>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</si>
  <si>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</si>
  <si>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</si>
  <si>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</si>
  <si>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</si>
  <si>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</si>
  <si>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</si>
  <si>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</si>
  <si>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</si>
  <si>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</si>
  <si>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</si>
  <si>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</si>
  <si>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</si>
  <si>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</si>
  <si>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</si>
  <si>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</si>
  <si>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</si>
  <si>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</si>
  <si>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</si>
  <si>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</si>
  <si>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</si>
  <si>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</si>
  <si>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</si>
  <si>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</si>
  <si>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</si>
  <si>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</si>
  <si>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</si>
  <si>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</si>
  <si>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</si>
  <si>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</si>
  <si>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</si>
  <si>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</si>
  <si>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</si>
  <si>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</si>
  <si>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</si>
  <si>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</si>
  <si>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</si>
  <si>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</si>
  <si>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</si>
  <si>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</si>
  <si>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</si>
  <si>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</si>
  <si>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</si>
  <si>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</si>
  <si>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</si>
  <si>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</si>
  <si>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</si>
  <si>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</si>
  <si>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</si>
  <si>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</si>
  <si>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</si>
  <si>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</si>
  <si>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</si>
  <si>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</si>
  <si>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</si>
  <si>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</si>
  <si>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</si>
  <si>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</si>
  <si>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</si>
  <si>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</si>
  <si>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</si>
  <si>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</si>
  <si>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</si>
  <si>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</si>
  <si>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</si>
  <si>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</si>
  <si>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</si>
  <si>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</si>
  <si>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</si>
  <si>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</si>
  <si>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</si>
  <si>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</si>
  <si>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</si>
  <si>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</si>
  <si>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</si>
  <si>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</si>
  <si>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</si>
  <si>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</si>
  <si>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</si>
  <si>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</si>
  <si>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</si>
  <si>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</si>
  <si>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</si>
  <si>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</si>
  <si>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</si>
  <si>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</si>
  <si>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</si>
  <si>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</si>
  <si>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</si>
  <si>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</si>
  <si>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</si>
  <si>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</si>
  <si>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</si>
  <si>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</si>
  <si>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</si>
  <si>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</si>
  <si>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</si>
  <si>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</si>
  <si>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</si>
  <si>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</si>
  <si>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</si>
  <si>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</si>
  <si>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</si>
  <si>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</si>
  <si>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</si>
  <si>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</si>
  <si>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</si>
  <si>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</si>
  <si>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</si>
  <si>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</si>
  <si>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</si>
  <si>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</si>
  <si>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</si>
  <si>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</si>
  <si>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</si>
  <si>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</si>
  <si>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</si>
  <si>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</si>
  <si>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</si>
  <si>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</si>
  <si>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</si>
  <si>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</si>
  <si>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</si>
  <si>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</si>
  <si>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</si>
  <si>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</si>
  <si>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</si>
  <si>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</si>
  <si>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</si>
  <si>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</si>
  <si>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</si>
  <si>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</si>
  <si>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</si>
  <si>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</si>
  <si>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</si>
  <si>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</si>
  <si>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</si>
  <si>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</si>
  <si>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</si>
  <si>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</si>
  <si>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</si>
  <si>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</si>
  <si>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</si>
  <si>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</si>
  <si>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</si>
  <si>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</si>
  <si>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</si>
  <si>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</si>
  <si>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</si>
  <si>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</si>
  <si>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</si>
  <si>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</si>
  <si>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</si>
  <si>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</si>
  <si>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</si>
  <si>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</si>
  <si>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</si>
  <si>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</si>
  <si>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</si>
  <si>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</si>
  <si>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</si>
  <si>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</si>
  <si>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</si>
  <si>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</si>
  <si>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</si>
  <si>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</si>
  <si>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</si>
  <si>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</si>
  <si>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</si>
  <si>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</si>
  <si>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</si>
  <si>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</si>
  <si>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</si>
  <si>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</si>
  <si>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</si>
  <si>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</si>
  <si>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</si>
  <si>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</si>
  <si>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</si>
  <si>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</si>
  <si>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</si>
  <si>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</si>
  <si>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</si>
  <si>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</si>
  <si>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</si>
  <si>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</si>
  <si>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</si>
  <si>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</si>
  <si>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</si>
  <si>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</si>
  <si>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</si>
  <si>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</si>
  <si>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</si>
  <si>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</si>
  <si>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</si>
  <si>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</si>
  <si>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</si>
  <si>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</si>
  <si>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</si>
  <si>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</si>
  <si>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</si>
  <si>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</si>
  <si>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</si>
  <si>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</si>
  <si>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</si>
  <si>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</si>
  <si>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</si>
  <si>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</si>
  <si>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</si>
  <si>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</si>
  <si>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</si>
  <si>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</si>
  <si>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</si>
  <si>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</si>
  <si>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</si>
  <si>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</si>
  <si>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</si>
  <si>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</si>
  <si>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</si>
  <si>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</si>
  <si>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</si>
  <si>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</si>
  <si>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</si>
  <si>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</si>
  <si>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</si>
  <si>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</si>
  <si>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</si>
  <si>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</si>
  <si>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</si>
  <si>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</si>
  <si>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</si>
  <si>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</si>
  <si>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</si>
  <si>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</si>
  <si>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</si>
  <si>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</si>
  <si>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</si>
  <si>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</si>
  <si>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</si>
  <si>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</si>
  <si>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</si>
  <si>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</si>
  <si>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</si>
  <si>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</si>
  <si>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</si>
  <si>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</si>
  <si>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</si>
  <si>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</si>
  <si>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</si>
  <si>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</si>
  <si>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</si>
  <si>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</si>
  <si>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</si>
  <si>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</si>
  <si>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</si>
  <si>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</si>
  <si>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</si>
  <si>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</si>
  <si>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</si>
  <si>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</si>
  <si>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</si>
  <si>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</si>
  <si>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</si>
  <si>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</si>
  <si>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</si>
  <si>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</si>
  <si>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</si>
  <si>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</si>
  <si>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</si>
  <si>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</si>
  <si>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</si>
  <si>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</si>
  <si>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</si>
  <si>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</si>
  <si>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</si>
  <si>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</si>
  <si>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</si>
  <si>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</si>
  <si>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</si>
  <si>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</si>
  <si>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</si>
  <si>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</si>
  <si>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</si>
  <si>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</si>
  <si>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</si>
  <si>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</si>
  <si>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</si>
  <si>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</si>
  <si>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</si>
  <si>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</si>
  <si>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</si>
  <si>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</si>
  <si>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</si>
  <si>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</si>
  <si>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</si>
  <si>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</si>
  <si>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</si>
  <si>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</si>
  <si>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</si>
  <si>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</si>
  <si>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</si>
  <si>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</si>
  <si>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</si>
  <si>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</si>
  <si>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</si>
  <si>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</si>
  <si>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</si>
  <si>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</si>
  <si>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</si>
  <si>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</si>
  <si>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</si>
  <si>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</si>
  <si>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</si>
  <si>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</si>
  <si>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</si>
  <si>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</si>
  <si>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</si>
  <si>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</si>
  <si>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</si>
  <si>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</si>
  <si>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</si>
  <si>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</si>
  <si>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</si>
  <si>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</si>
  <si>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</si>
  <si>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</si>
  <si>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</si>
  <si>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</si>
  <si>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</si>
  <si>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</si>
  <si>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</si>
  <si>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</si>
  <si>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</si>
  <si>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</si>
  <si>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</si>
  <si>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</si>
  <si>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</si>
  <si>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</si>
  <si>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</si>
  <si>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</si>
  <si>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</si>
  <si>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</si>
  <si>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</si>
  <si>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</si>
  <si>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</si>
  <si>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</si>
  <si>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</si>
  <si>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</si>
  <si>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</si>
  <si>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</si>
  <si>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</si>
  <si>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</si>
  <si>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</si>
  <si>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</si>
  <si>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</si>
  <si>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</si>
  <si>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</si>
  <si>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</si>
  <si>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</si>
  <si>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</si>
  <si>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</si>
  <si>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</si>
  <si>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</si>
  <si>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</si>
  <si>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</si>
  <si>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</si>
  <si>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</si>
  <si>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</si>
  <si>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</si>
  <si>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</si>
  <si>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</si>
  <si>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</si>
  <si>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</si>
  <si>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</si>
  <si>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</si>
  <si>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</si>
  <si>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</si>
  <si>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</si>
  <si>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</si>
  <si>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</si>
  <si>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</si>
  <si>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</si>
  <si>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</si>
  <si>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</si>
  <si>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</si>
  <si>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</si>
  <si>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</si>
  <si>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</si>
  <si>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</si>
  <si>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</si>
  <si>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</si>
  <si>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</si>
  <si>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</si>
  <si>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</si>
  <si>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</si>
  <si>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</si>
  <si>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</si>
  <si>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</si>
  <si>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</si>
  <si>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</si>
  <si>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</si>
  <si>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</si>
  <si>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</si>
  <si>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</si>
  <si>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</si>
  <si>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</si>
  <si>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</si>
  <si>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</si>
  <si>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</si>
  <si>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</si>
  <si>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</si>
  <si>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</si>
  <si>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</si>
  <si>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</si>
  <si>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</si>
  <si>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</si>
  <si>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</si>
  <si>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</si>
  <si>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</si>
  <si>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</si>
  <si>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</si>
  <si>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</si>
  <si>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</si>
  <si>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</si>
  <si>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</si>
  <si>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</si>
  <si>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</si>
  <si>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</si>
  <si>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</si>
  <si>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</si>
  <si>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</si>
  <si>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</si>
  <si>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</si>
  <si>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</si>
  <si>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</si>
  <si>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</si>
  <si>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</si>
  <si>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</si>
  <si>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</si>
  <si>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</si>
  <si>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</si>
  <si>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</si>
  <si>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</si>
  <si>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</si>
  <si>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</si>
  <si>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</si>
  <si>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</si>
  <si>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</si>
  <si>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</si>
  <si>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</si>
  <si>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</si>
  <si>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</si>
  <si>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</si>
  <si>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</si>
  <si>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</si>
  <si>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</si>
  <si>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</si>
  <si>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</si>
  <si>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</si>
  <si>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</si>
  <si>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</si>
  <si>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</si>
  <si>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</si>
  <si>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</si>
  <si>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</si>
  <si>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</si>
  <si>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</si>
  <si>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</si>
  <si>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</si>
  <si>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</si>
  <si>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</si>
  <si>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</si>
  <si>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</si>
  <si>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</si>
  <si>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</si>
  <si>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</si>
  <si>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</si>
  <si>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</si>
  <si>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</si>
  <si>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</si>
  <si>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</si>
  <si>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</si>
  <si>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</si>
  <si>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</si>
  <si>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</si>
  <si>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</si>
  <si>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</si>
  <si>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</si>
  <si>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</si>
  <si>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</si>
  <si>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</si>
  <si>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</si>
  <si>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</si>
  <si>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</si>
  <si>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</si>
  <si>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</si>
  <si>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</si>
  <si>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</si>
  <si>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</si>
  <si>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</si>
  <si>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</si>
  <si>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</si>
  <si>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</si>
  <si>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</si>
  <si>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</si>
  <si>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</si>
  <si>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</si>
  <si>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</si>
  <si>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</si>
  <si>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</si>
  <si>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</si>
  <si>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</si>
  <si>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</si>
  <si>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</si>
  <si>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</si>
  <si>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</si>
  <si>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</si>
  <si>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</si>
  <si>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</si>
  <si>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</si>
  <si>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</si>
  <si>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</si>
  <si>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</si>
  <si>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</si>
  <si>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</si>
  <si>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</si>
  <si>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</si>
  <si>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</si>
  <si>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</si>
  <si>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</si>
  <si>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</si>
  <si>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</si>
  <si>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</si>
  <si>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</si>
  <si>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</si>
  <si>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</si>
  <si>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</si>
  <si>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</si>
  <si>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</si>
  <si>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</si>
  <si>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</si>
  <si>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</si>
  <si>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</si>
  <si>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</si>
  <si>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</si>
  <si>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</si>
  <si>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</si>
  <si>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</si>
  <si>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</si>
  <si>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</si>
  <si>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</si>
  <si>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</si>
  <si>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</si>
  <si>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</si>
  <si>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</si>
  <si>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</si>
  <si>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</si>
  <si>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</si>
  <si>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</si>
  <si>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</si>
  <si>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</si>
  <si>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</si>
  <si>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</si>
  <si>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</si>
  <si>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</si>
  <si>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</si>
  <si>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</si>
  <si>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</si>
  <si>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</si>
  <si>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</si>
  <si>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</si>
  <si>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</si>
  <si>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</si>
  <si>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</si>
  <si>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</si>
  <si>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</si>
  <si>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</si>
  <si>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</si>
  <si>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</si>
  <si>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</si>
  <si>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</si>
  <si>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</si>
  <si>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</si>
  <si>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</si>
  <si>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</si>
  <si>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</si>
  <si>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</si>
  <si>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</si>
  <si>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</si>
  <si>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</si>
  <si>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</si>
  <si>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</si>
  <si>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</si>
  <si>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</si>
  <si>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</si>
  <si>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</si>
  <si>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</si>
  <si>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</si>
  <si>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</si>
  <si>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</si>
  <si>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</si>
  <si>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</si>
  <si>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</si>
  <si>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</si>
  <si>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</si>
  <si>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</si>
  <si>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</si>
  <si>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</si>
  <si>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</si>
  <si>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</si>
  <si>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</si>
  <si>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</si>
  <si>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</si>
  <si>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</si>
  <si>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</si>
  <si>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</si>
  <si>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</si>
  <si>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</si>
  <si>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</si>
  <si>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</si>
  <si>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</si>
  <si>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</si>
  <si>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</si>
  <si>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</si>
  <si>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</si>
  <si>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</si>
  <si>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</si>
  <si>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</si>
  <si>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</si>
  <si>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</si>
  <si>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</si>
  <si>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</si>
  <si>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</si>
  <si>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</si>
  <si>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</si>
  <si>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</si>
  <si>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</si>
  <si>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</si>
  <si>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</si>
  <si>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</si>
  <si>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</si>
  <si>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</si>
  <si>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</si>
  <si>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</si>
  <si>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</si>
  <si>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</si>
  <si>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</si>
  <si>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</si>
  <si>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</si>
  <si>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</si>
  <si>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</si>
  <si>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</si>
  <si>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</si>
  <si>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</si>
  <si>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</si>
  <si>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</si>
  <si>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</si>
  <si>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</si>
  <si>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</si>
  <si>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</si>
  <si>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</si>
  <si>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</si>
  <si>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</si>
  <si>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</si>
  <si>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</si>
  <si>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</si>
  <si>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</si>
  <si>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</si>
  <si>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</si>
  <si>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</si>
  <si>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</si>
  <si>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</si>
  <si>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</si>
  <si>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</si>
  <si>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</si>
  <si>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</si>
  <si>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</si>
  <si>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</si>
  <si>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</si>
  <si>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</si>
  <si>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</si>
  <si>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</si>
  <si>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</si>
  <si>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</si>
  <si>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</si>
  <si>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</si>
  <si>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</si>
  <si>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</si>
  <si>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</si>
  <si>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</si>
  <si>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</si>
  <si>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</si>
  <si>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</si>
  <si>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</si>
  <si>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</si>
  <si>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</si>
  <si>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</si>
  <si>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</si>
  <si>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</si>
  <si>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</si>
  <si>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</si>
  <si>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</si>
  <si>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</si>
  <si>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</si>
  <si>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</si>
  <si>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</si>
  <si>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</si>
  <si>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</si>
  <si>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</si>
  <si>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</si>
  <si>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</si>
  <si>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</si>
  <si>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</si>
  <si>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</si>
  <si>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</si>
  <si>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</si>
  <si>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</si>
  <si>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</si>
  <si>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</si>
  <si>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</si>
  <si>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</si>
  <si>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</si>
  <si>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</si>
  <si>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</si>
  <si>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</si>
  <si>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</si>
  <si>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</si>
  <si>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</si>
  <si>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</si>
  <si>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</si>
  <si>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</si>
  <si>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</si>
  <si>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</si>
  <si>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</si>
  <si>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</si>
  <si>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</si>
  <si>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</si>
  <si>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</si>
  <si>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</si>
  <si>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</si>
  <si>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</si>
  <si>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</si>
  <si>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</si>
  <si>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</si>
  <si>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</si>
  <si>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</si>
  <si>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</si>
  <si>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</si>
  <si>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</si>
  <si>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</si>
  <si>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</si>
  <si>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</si>
  <si>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</si>
  <si>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</si>
  <si>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</si>
  <si>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</si>
  <si>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</si>
  <si>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</si>
  <si>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</si>
  <si>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</si>
  <si>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</si>
  <si>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</si>
  <si>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</si>
  <si>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</si>
  <si>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</si>
  <si>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</si>
  <si>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</si>
  <si>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</si>
  <si>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</si>
  <si>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</si>
  <si>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</si>
  <si>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</si>
  <si>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</si>
  <si>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</si>
  <si>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</si>
  <si>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</si>
  <si>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</si>
  <si>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</si>
  <si>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</si>
  <si>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</si>
  <si>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</si>
  <si>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</si>
  <si>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</si>
  <si>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</si>
  <si>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</si>
  <si>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</si>
  <si>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</si>
  <si>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</si>
  <si>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</si>
  <si>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</si>
  <si>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</si>
  <si>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</si>
  <si>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</si>
  <si>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</si>
  <si>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</si>
  <si>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</si>
  <si>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</si>
  <si>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</si>
  <si>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</si>
  <si>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</si>
  <si>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</si>
  <si>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</si>
  <si>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</si>
  <si>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</si>
  <si>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</si>
  <si>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</si>
  <si>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</si>
  <si>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</si>
  <si>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</si>
  <si>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</si>
  <si>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</si>
  <si>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</si>
  <si>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</si>
  <si>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</si>
  <si>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</si>
  <si>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</si>
  <si>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</si>
  <si>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</si>
  <si>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</si>
  <si>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</si>
  <si>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</si>
  <si>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</si>
  <si>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</si>
  <si>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</si>
  <si>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</si>
  <si>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</si>
  <si>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</si>
  <si>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</si>
  <si>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</si>
  <si>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</si>
  <si>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</si>
  <si>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</si>
  <si>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</si>
  <si>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</si>
  <si>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</si>
  <si>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</si>
  <si>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</si>
  <si>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</si>
  <si>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</si>
  <si>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</si>
  <si>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</si>
  <si>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</si>
  <si>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</si>
  <si>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</si>
  <si>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</si>
  <si>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</si>
  <si>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</si>
  <si>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</si>
  <si>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</si>
  <si>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</si>
  <si>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</si>
  <si>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</si>
  <si>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</si>
  <si>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</si>
  <si>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</si>
  <si>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</si>
  <si>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</si>
  <si>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</si>
  <si>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</si>
  <si>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</si>
  <si>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</si>
  <si>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</si>
  <si>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</si>
  <si>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</si>
  <si>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</si>
  <si>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</si>
  <si>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</si>
  <si>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</si>
  <si>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</si>
  <si>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</si>
  <si>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</si>
  <si>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</si>
  <si>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</si>
  <si>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</si>
  <si>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</si>
  <si>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</si>
  <si>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</si>
  <si>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</si>
  <si>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</si>
  <si>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</si>
  <si>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</si>
  <si>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</si>
  <si>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</si>
  <si>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</si>
  <si>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</si>
  <si>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</si>
  <si>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</si>
  <si>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</si>
  <si>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</si>
  <si>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</si>
  <si>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</si>
  <si>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</si>
  <si>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</si>
  <si>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</si>
  <si>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</si>
  <si>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</si>
  <si>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</si>
  <si>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</si>
  <si>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</si>
  <si>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</si>
  <si>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</si>
  <si>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</si>
  <si>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</si>
  <si>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</si>
  <si>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</si>
  <si>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</si>
  <si>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</si>
  <si>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</si>
  <si>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</si>
  <si>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</si>
  <si>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</si>
  <si>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</si>
  <si>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</si>
  <si>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</si>
  <si>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</si>
  <si>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</si>
  <si>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</si>
  <si>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</si>
  <si>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</si>
  <si>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</si>
  <si>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</si>
  <si>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</si>
  <si>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</si>
  <si>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</si>
  <si>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</si>
  <si>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</si>
  <si>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</si>
  <si>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</si>
  <si>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</si>
  <si>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</si>
  <si>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</si>
  <si>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</si>
  <si>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</si>
  <si>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</si>
  <si>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</si>
  <si>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</si>
  <si>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</si>
  <si>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</si>
  <si>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</si>
  <si>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</si>
  <si>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</si>
  <si>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</si>
  <si>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</si>
  <si>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</si>
  <si>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</si>
  <si>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</si>
  <si>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</si>
  <si>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</si>
  <si>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</si>
  <si>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</si>
  <si>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</si>
  <si>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</si>
  <si>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</si>
  <si>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</si>
  <si>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</si>
  <si>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</si>
  <si>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</si>
  <si>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</si>
  <si>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</si>
  <si>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</si>
  <si>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</si>
  <si>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</si>
  <si>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</si>
  <si>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</si>
  <si>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</si>
  <si>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</si>
  <si>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</si>
  <si>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</si>
  <si>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</si>
  <si>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</si>
  <si>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</si>
  <si>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</si>
  <si>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</si>
  <si>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</si>
  <si>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</si>
  <si>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</si>
  <si>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</si>
  <si>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</si>
  <si>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</si>
  <si>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</si>
  <si>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</si>
  <si>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</si>
  <si>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</si>
  <si>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</si>
  <si>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</si>
  <si>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</si>
  <si>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</si>
  <si>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</si>
  <si>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</si>
  <si>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</si>
  <si>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</si>
  <si>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</si>
  <si>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</si>
  <si>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</si>
  <si>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</si>
  <si>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</si>
  <si>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</si>
  <si>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</si>
  <si>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</si>
  <si>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</si>
  <si>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</si>
  <si>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</si>
  <si>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</si>
  <si>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</si>
  <si>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</si>
  <si>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</si>
  <si>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</si>
  <si>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</si>
  <si>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</si>
  <si>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</si>
  <si>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</si>
  <si>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</si>
  <si>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</si>
  <si>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</si>
  <si>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</si>
  <si>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</si>
  <si>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</si>
  <si>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</si>
  <si>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</si>
  <si>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</si>
  <si>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</si>
  <si>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</si>
  <si>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</si>
  <si>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</si>
  <si>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</si>
  <si>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</si>
  <si>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</si>
  <si>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</si>
  <si>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</si>
  <si>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</si>
  <si>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</si>
  <si>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</si>
  <si>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</si>
  <si>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</si>
  <si>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</si>
  <si>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</si>
  <si>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</si>
  <si>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</si>
  <si>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</si>
  <si>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</si>
  <si>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</si>
  <si>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</si>
  <si>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</si>
  <si>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</si>
  <si>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</si>
  <si>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</si>
  <si>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</si>
  <si>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</si>
  <si>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</si>
  <si>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</si>
  <si>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</si>
  <si>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</si>
  <si>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</si>
  <si>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</si>
  <si>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</si>
  <si>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</si>
  <si>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</si>
  <si>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</si>
  <si>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</si>
  <si>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</si>
  <si>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</si>
  <si>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</si>
  <si>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</si>
  <si>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</si>
  <si>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</si>
  <si>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</si>
  <si>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</si>
  <si>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</si>
  <si>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</si>
  <si>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</si>
  <si>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</si>
  <si>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</si>
  <si>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</si>
  <si>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</si>
  <si>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</si>
  <si>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</si>
  <si>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</si>
  <si>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</si>
  <si>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</si>
  <si>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</si>
  <si>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</si>
  <si>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</si>
  <si>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</si>
  <si>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</si>
  <si>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</si>
  <si>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</si>
  <si>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</si>
  <si>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</si>
  <si>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</si>
  <si>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</si>
  <si>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</si>
  <si>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</si>
  <si>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</si>
  <si>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</si>
  <si>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</si>
  <si>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</si>
  <si>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</si>
  <si>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</si>
  <si>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</si>
  <si>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</si>
  <si>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</si>
  <si>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</si>
  <si>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</si>
  <si>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</si>
  <si>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</si>
  <si>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</si>
  <si>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</si>
  <si>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</si>
  <si>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</si>
  <si>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</si>
  <si>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</si>
  <si>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</si>
  <si>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</si>
  <si>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</si>
  <si>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</si>
  <si>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</si>
  <si>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</si>
  <si>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</si>
  <si>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</si>
  <si>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</si>
  <si>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</si>
  <si>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</si>
  <si>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</si>
  <si>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</si>
  <si>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</si>
  <si>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</si>
  <si>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</si>
  <si>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</si>
  <si>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</si>
  <si>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</si>
  <si>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</si>
  <si>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</si>
  <si>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</si>
  <si>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</si>
  <si>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</si>
  <si>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</si>
  <si>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</si>
  <si>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</si>
  <si>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</si>
  <si>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</si>
  <si>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</si>
  <si>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</si>
  <si>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</si>
  <si>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</si>
  <si>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</si>
  <si>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</si>
  <si>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</si>
  <si>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</si>
  <si>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</si>
  <si>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</si>
  <si>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</si>
  <si>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</si>
  <si>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</si>
  <si>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</si>
  <si>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</si>
  <si>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</si>
  <si>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</si>
  <si>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</si>
  <si>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</si>
  <si>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</si>
  <si>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</si>
  <si>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</si>
  <si>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</si>
  <si>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</si>
  <si>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</si>
  <si>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</si>
  <si>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</si>
  <si>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</si>
  <si>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</si>
  <si>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</si>
  <si>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</si>
  <si>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</si>
  <si>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</si>
  <si>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</si>
  <si>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</si>
  <si>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</si>
  <si>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</si>
  <si>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</si>
  <si>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</si>
  <si>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</si>
  <si>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</si>
  <si>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</si>
  <si>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</si>
  <si>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</si>
  <si>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</si>
  <si>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</si>
  <si>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</si>
  <si>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</si>
  <si>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</si>
  <si>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</si>
  <si>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</si>
  <si>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</si>
  <si>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</si>
  <si>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</si>
  <si>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</si>
  <si>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</si>
  <si>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</si>
  <si>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</si>
  <si>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</si>
  <si>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</si>
  <si>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</si>
  <si>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</si>
  <si>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</si>
  <si>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</si>
  <si>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</si>
  <si>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</si>
  <si>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</si>
  <si>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</si>
  <si>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</si>
  <si>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</si>
  <si>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</si>
  <si>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</si>
  <si>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</si>
  <si>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</si>
  <si>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</si>
  <si>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</si>
  <si>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</si>
  <si>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</si>
  <si>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</si>
  <si>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</si>
  <si>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</si>
  <si>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</si>
  <si>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</si>
  <si>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</si>
  <si>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</si>
  <si>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</si>
  <si>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</si>
  <si>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</si>
  <si>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</si>
  <si>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</si>
  <si>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</si>
  <si>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</si>
  <si>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</si>
  <si>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</si>
  <si>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</si>
  <si>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</si>
  <si>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</si>
  <si>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</si>
  <si>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</si>
  <si>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</si>
  <si>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</si>
  <si>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</si>
  <si>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</si>
  <si>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</si>
  <si>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</si>
  <si>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</si>
  <si>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</si>
  <si>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</si>
  <si>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</si>
  <si>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</si>
  <si>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</si>
  <si>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</si>
  <si>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</si>
  <si>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</si>
  <si>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</si>
  <si>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</si>
  <si>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</si>
  <si>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</si>
  <si>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</si>
  <si>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</si>
  <si>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</si>
  <si>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</si>
  <si>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</si>
  <si>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</si>
  <si>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</si>
  <si>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</si>
  <si>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</si>
  <si>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</si>
  <si>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</si>
  <si>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</si>
  <si>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</si>
  <si>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</si>
  <si>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</si>
  <si>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</si>
  <si>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</si>
  <si>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</si>
  <si>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</si>
  <si>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</si>
  <si>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</si>
  <si>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</si>
  <si>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</si>
  <si>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</si>
  <si>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</si>
  <si>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</si>
  <si>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</si>
  <si>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</si>
  <si>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</si>
  <si>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</si>
  <si>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</si>
  <si>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</si>
  <si>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</si>
  <si>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</si>
  <si>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</si>
  <si>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</si>
  <si>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</si>
  <si>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</si>
  <si>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</si>
  <si>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</si>
  <si>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</si>
  <si>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</si>
  <si>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</si>
  <si>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</si>
  <si>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</si>
  <si>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</si>
  <si>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</si>
  <si>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</si>
  <si>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</si>
  <si>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</si>
  <si>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</si>
  <si>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</si>
  <si>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</si>
  <si>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</si>
  <si>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</si>
  <si>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</si>
  <si>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</si>
  <si>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</si>
  <si>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</si>
  <si>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</si>
  <si>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</si>
  <si>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</si>
  <si>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</si>
  <si>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</si>
  <si>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</si>
  <si>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</si>
  <si>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</si>
  <si>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</si>
  <si>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</si>
  <si>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</si>
  <si>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</si>
  <si>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</si>
  <si>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</si>
  <si>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</si>
  <si>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</si>
  <si>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</si>
  <si>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</si>
  <si>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</si>
  <si>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</si>
  <si>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</si>
  <si>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</si>
  <si>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</si>
  <si>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</si>
  <si>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</si>
  <si>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</si>
  <si>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</si>
  <si>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</si>
  <si>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</si>
  <si>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</si>
  <si>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</si>
  <si>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</si>
  <si>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</si>
  <si>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</si>
  <si>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</si>
  <si>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</si>
  <si>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</si>
  <si>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</si>
  <si>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</si>
  <si>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</si>
  <si>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</si>
  <si>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</si>
  <si>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</si>
  <si>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</si>
  <si>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</si>
  <si>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</si>
  <si>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</si>
  <si>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</si>
  <si>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</si>
  <si>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</si>
  <si>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</si>
  <si>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</si>
  <si>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</si>
  <si>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</si>
  <si>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</si>
  <si>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</si>
  <si>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</si>
  <si>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</si>
  <si>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</si>
  <si>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</si>
  <si>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</si>
  <si>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</si>
  <si>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</si>
  <si>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</si>
  <si>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</si>
  <si>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</si>
  <si>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</si>
  <si>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</si>
  <si>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</si>
  <si>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</si>
  <si>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</si>
  <si>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</si>
  <si>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</si>
  <si>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</si>
  <si>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</si>
  <si>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</si>
  <si>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</si>
  <si>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</si>
  <si>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</si>
  <si>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</si>
  <si>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</si>
  <si>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</si>
  <si>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</si>
  <si>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</si>
  <si>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</si>
  <si>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</si>
  <si>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</si>
  <si>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</si>
  <si>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</si>
  <si>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</si>
  <si>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</si>
  <si>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</si>
  <si>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</si>
  <si>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</si>
  <si>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</si>
  <si>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</si>
  <si>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</si>
  <si>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</si>
  <si>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</si>
  <si>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</si>
  <si>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</si>
  <si>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</si>
  <si>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</si>
  <si>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</si>
  <si>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</si>
  <si>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</si>
  <si>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</si>
  <si>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</si>
  <si>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</si>
  <si>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</si>
  <si>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</si>
  <si>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</si>
  <si>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</si>
  <si>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</si>
  <si>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</si>
  <si>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</si>
  <si>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</si>
  <si>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</si>
  <si>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</si>
  <si>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</si>
  <si>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</si>
  <si>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</si>
  <si>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</si>
  <si>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</si>
  <si>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</si>
  <si>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</si>
  <si>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</si>
  <si>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</si>
  <si>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</si>
  <si>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</si>
  <si>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</si>
  <si>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</si>
  <si>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</si>
  <si>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</si>
  <si>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</si>
  <si>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</si>
  <si>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</si>
  <si>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</si>
  <si>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</si>
  <si>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</si>
  <si>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</si>
  <si>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</si>
  <si>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</si>
  <si>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</si>
  <si>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</si>
  <si>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</si>
  <si>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</si>
  <si>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</si>
  <si>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</si>
  <si>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</si>
  <si>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</si>
  <si>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</si>
  <si>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</si>
  <si>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</si>
  <si>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</si>
  <si>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</si>
  <si>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</si>
  <si>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</si>
  <si>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</si>
  <si>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</si>
  <si>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</si>
  <si>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</si>
  <si>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</si>
  <si>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</si>
  <si>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</si>
  <si>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</si>
  <si>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</si>
  <si>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</si>
  <si>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</si>
  <si>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</si>
  <si>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</si>
  <si>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</si>
  <si>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</si>
  <si>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</si>
  <si>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</si>
  <si>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</si>
  <si>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</si>
  <si>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</si>
  <si>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</si>
  <si>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</si>
  <si>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</si>
  <si>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</si>
  <si>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</si>
  <si>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</si>
  <si>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</si>
  <si>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</si>
  <si>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</si>
  <si>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</si>
  <si>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</si>
  <si>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</si>
  <si>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</si>
  <si>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</si>
  <si>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</si>
  <si>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</si>
  <si>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</si>
  <si>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</si>
  <si>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</si>
  <si>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</si>
  <si>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</si>
  <si>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</si>
  <si>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</si>
  <si>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</si>
  <si>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</si>
  <si>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</si>
  <si>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</si>
  <si>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</si>
  <si>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</si>
  <si>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</si>
  <si>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</si>
  <si>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</si>
  <si>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</si>
  <si>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</si>
  <si>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</si>
  <si>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</si>
  <si>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</si>
  <si>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</si>
  <si>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</si>
  <si>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</si>
  <si>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</si>
  <si>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</si>
  <si>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</si>
  <si>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</si>
  <si>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</si>
  <si>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</si>
  <si>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</si>
  <si>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</si>
  <si>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</si>
  <si>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</si>
  <si>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</si>
  <si>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</si>
  <si>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</si>
  <si>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</si>
  <si>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</si>
  <si>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</si>
  <si>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</si>
  <si>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</si>
  <si>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</si>
  <si>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</si>
  <si>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</si>
  <si>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</si>
  <si>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</si>
  <si>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</si>
  <si>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</si>
  <si>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</si>
  <si>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</si>
  <si>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</si>
  <si>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</si>
  <si>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</si>
  <si>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</si>
  <si>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</si>
  <si>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</si>
  <si>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</si>
  <si>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</si>
  <si>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</si>
  <si>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</si>
  <si>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</si>
  <si>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</si>
  <si>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</si>
  <si>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</si>
  <si>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</si>
  <si>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</si>
  <si>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</si>
  <si>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</si>
  <si>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</si>
  <si>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</si>
  <si>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</si>
  <si>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</si>
  <si>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</si>
  <si>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</si>
  <si>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</si>
  <si>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</si>
  <si>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</si>
  <si>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</si>
  <si>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</si>
  <si>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</si>
  <si>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</si>
  <si>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</si>
  <si>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</si>
  <si>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</si>
  <si>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</si>
  <si>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</si>
  <si>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</si>
  <si>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</si>
  <si>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</si>
  <si>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</si>
  <si>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</si>
  <si>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</si>
  <si>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</si>
  <si>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</si>
  <si>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</si>
  <si>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</si>
  <si>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</si>
  <si>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</si>
  <si>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</si>
  <si>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</si>
  <si>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</si>
  <si>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</si>
  <si>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</si>
  <si>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</si>
  <si>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</si>
  <si>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</si>
  <si>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</si>
  <si>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</si>
  <si>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</si>
  <si>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</si>
  <si>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</si>
  <si>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</si>
  <si>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</si>
  <si>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</si>
  <si>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</si>
  <si>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</si>
  <si>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</si>
  <si>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</si>
  <si>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</si>
  <si>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</si>
  <si>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</si>
  <si>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</si>
  <si>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</si>
  <si>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</si>
  <si>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</si>
  <si>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</si>
  <si>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</si>
  <si>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</si>
  <si>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</si>
  <si>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</si>
  <si>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</si>
  <si>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</si>
  <si>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</si>
  <si>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</si>
  <si>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</si>
  <si>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</si>
  <si>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</si>
  <si>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</si>
  <si>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</si>
  <si>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</si>
  <si>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</si>
  <si>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</si>
  <si>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</si>
  <si>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</si>
  <si>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</si>
  <si>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</si>
  <si>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</si>
  <si>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</si>
  <si>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</si>
  <si>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</si>
  <si>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</si>
  <si>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</si>
  <si>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</si>
  <si>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</si>
  <si>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</si>
  <si>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</si>
  <si>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</si>
  <si>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</si>
  <si>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</si>
  <si>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</si>
  <si>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</si>
  <si>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</si>
  <si>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</si>
  <si>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</si>
  <si>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</si>
  <si>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</si>
  <si>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</si>
  <si>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</si>
  <si>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</si>
  <si>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</si>
  <si>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</si>
  <si>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</si>
  <si>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</si>
  <si>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</si>
  <si>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</si>
  <si>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</si>
  <si>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</si>
  <si>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</si>
  <si>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</si>
  <si>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</si>
  <si>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</si>
  <si>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</si>
  <si>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</si>
  <si>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</si>
  <si>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</si>
  <si>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</si>
  <si>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</si>
  <si>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</si>
  <si>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</si>
  <si>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</si>
  <si>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</si>
  <si>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</si>
  <si>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</si>
  <si>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</si>
  <si>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</si>
  <si>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</si>
  <si>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</si>
  <si>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</si>
  <si>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</si>
  <si>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</si>
  <si>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</si>
  <si>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</si>
  <si>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</si>
  <si>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</si>
  <si>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</si>
  <si>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</si>
  <si>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</si>
  <si>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</si>
  <si>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</si>
  <si>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</si>
  <si>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</si>
  <si>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</si>
  <si>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</si>
  <si>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</si>
  <si>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</si>
  <si>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</si>
  <si>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</si>
  <si>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</si>
  <si>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</si>
  <si>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</si>
  <si>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</si>
  <si>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</si>
  <si>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</si>
  <si>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</si>
  <si>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</si>
  <si>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</si>
  <si>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</si>
  <si>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</si>
  <si>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</si>
  <si>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</si>
  <si>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</si>
  <si>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</si>
  <si>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</si>
  <si>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</si>
  <si>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</si>
  <si>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</si>
  <si>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</si>
  <si>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</si>
  <si>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</si>
  <si>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</si>
  <si>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</si>
  <si>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</si>
  <si>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</si>
  <si>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</si>
  <si>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</si>
  <si>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</si>
  <si>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</si>
  <si>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</si>
  <si>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</si>
  <si>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</si>
  <si>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</si>
  <si>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</si>
  <si>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</si>
  <si>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</si>
  <si>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</si>
  <si>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</si>
  <si>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</si>
  <si>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</si>
  <si>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</si>
  <si>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</si>
  <si>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</si>
  <si>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</si>
  <si>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</si>
  <si>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</si>
  <si>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</si>
  <si>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</si>
  <si>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</si>
  <si>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</si>
  <si>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</si>
  <si>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</si>
  <si>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</si>
  <si>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</si>
  <si>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</si>
  <si>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</si>
  <si>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</si>
  <si>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</si>
  <si>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</si>
  <si>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</si>
  <si>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</si>
  <si>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</si>
  <si>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</si>
  <si>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</si>
  <si>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</si>
  <si>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</si>
  <si>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</si>
  <si>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</si>
  <si>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</si>
  <si>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</si>
  <si>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</si>
  <si>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</si>
  <si>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</si>
  <si>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</si>
  <si>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</si>
  <si>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</si>
  <si>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</si>
  <si>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</si>
  <si>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</si>
  <si>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</si>
  <si>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</si>
  <si>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</si>
  <si>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</si>
  <si>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</si>
  <si>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</si>
  <si>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</si>
  <si>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</si>
  <si>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</si>
  <si>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</si>
  <si>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</si>
  <si>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</si>
  <si>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</si>
  <si>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</si>
  <si>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</si>
  <si>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</si>
  <si>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</si>
  <si>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</si>
  <si>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</si>
  <si>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</si>
  <si>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</si>
  <si>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</si>
  <si>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</si>
  <si>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</si>
  <si>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</si>
  <si>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</si>
  <si>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</si>
  <si>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</si>
  <si>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</si>
  <si>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</si>
  <si>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</si>
  <si>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</si>
  <si>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</si>
  <si>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</si>
  <si>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</si>
  <si>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</si>
  <si>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</si>
  <si>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</si>
  <si>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</si>
  <si>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</si>
  <si>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</si>
  <si>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</si>
  <si>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</si>
  <si>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</si>
  <si>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</si>
  <si>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</si>
  <si>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</si>
  <si>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</si>
  <si>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</si>
  <si>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</si>
  <si>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</si>
  <si>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</si>
  <si>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</si>
  <si>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</si>
  <si>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</si>
  <si>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</si>
  <si>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</si>
  <si>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</si>
  <si>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</si>
  <si>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</si>
  <si>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</si>
  <si>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</si>
  <si>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</si>
  <si>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</si>
  <si>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</si>
  <si>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</si>
  <si>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</si>
  <si>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</si>
  <si>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</si>
  <si>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</si>
  <si>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</si>
  <si>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</si>
  <si>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</si>
  <si>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</si>
  <si>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</si>
  <si>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</si>
  <si>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</si>
  <si>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</si>
  <si>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</si>
  <si>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</si>
  <si>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</si>
  <si>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</si>
  <si>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</si>
  <si>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</si>
  <si>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</si>
  <si>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</si>
  <si>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</si>
  <si>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</si>
  <si>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</si>
  <si>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</si>
  <si>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</si>
  <si>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</si>
  <si>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</si>
  <si>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</si>
  <si>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</si>
  <si>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</si>
  <si>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</si>
  <si>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</si>
  <si>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</si>
  <si>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</si>
  <si>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</si>
  <si>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</si>
  <si>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</si>
  <si>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</si>
  <si>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</si>
  <si>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</si>
  <si>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</si>
  <si>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</si>
  <si>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</si>
  <si>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</si>
  <si>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</si>
  <si>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</si>
  <si>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</si>
  <si>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</si>
  <si>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</si>
  <si>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</si>
  <si>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</si>
  <si>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</si>
  <si>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</si>
  <si>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</si>
  <si>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</si>
  <si>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</si>
  <si>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</si>
  <si>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</si>
  <si>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</si>
  <si>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</si>
  <si>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</si>
  <si>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</si>
  <si>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</si>
  <si>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</si>
  <si>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</si>
  <si>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</si>
  <si>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</si>
  <si>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</si>
  <si>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</si>
  <si>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</si>
  <si>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</si>
  <si>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</si>
  <si>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</si>
  <si>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</si>
  <si>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</si>
  <si>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</si>
  <si>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</si>
  <si>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</si>
  <si>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</si>
  <si>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</si>
  <si>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</si>
  <si>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</si>
  <si>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</si>
  <si>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</si>
  <si>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</si>
  <si>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</si>
  <si>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</si>
  <si>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</si>
  <si>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</si>
  <si>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</si>
  <si>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</si>
  <si>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</si>
  <si>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</si>
  <si>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</si>
  <si>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</si>
  <si>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</si>
  <si>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</si>
  <si>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</si>
  <si>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</si>
  <si>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</si>
  <si>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</si>
  <si>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</si>
  <si>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</si>
  <si>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</si>
  <si>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</si>
  <si>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</si>
  <si>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</si>
  <si>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</si>
  <si>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</si>
  <si>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</si>
  <si>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</si>
  <si>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</si>
  <si>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</si>
  <si>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</si>
  <si>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</si>
  <si>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</si>
  <si>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</si>
  <si>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</si>
  <si>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</si>
  <si>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</si>
  <si>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</si>
  <si>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</si>
  <si>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</si>
  <si>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</si>
  <si>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</si>
  <si>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</si>
  <si>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</si>
  <si>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</si>
  <si>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</si>
  <si>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</si>
  <si>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</si>
  <si>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</si>
  <si>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</si>
  <si>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</si>
  <si>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</si>
  <si>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</si>
  <si>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</si>
  <si>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</si>
  <si>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</si>
  <si>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</si>
  <si>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</si>
  <si>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</si>
  <si>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</si>
  <si>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</si>
  <si>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</si>
  <si>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</si>
  <si>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</si>
  <si>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</si>
  <si>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</si>
  <si>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</si>
  <si>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</si>
  <si>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</si>
  <si>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</si>
  <si>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</si>
  <si>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</si>
  <si>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</si>
  <si>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</si>
  <si>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</si>
  <si>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</si>
  <si>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</si>
  <si>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</si>
  <si>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</si>
  <si>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</si>
  <si>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</si>
  <si>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</si>
  <si>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</si>
  <si>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</si>
  <si>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</si>
  <si>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</si>
  <si>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</si>
  <si>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</si>
  <si>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</si>
  <si>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</si>
  <si>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</si>
  <si>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</si>
  <si>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</si>
  <si>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</si>
  <si>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</si>
  <si>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</si>
  <si>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</si>
  <si>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</si>
  <si>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</si>
  <si>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</si>
  <si>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</si>
  <si>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</si>
  <si>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</si>
  <si>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</si>
  <si>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</si>
  <si>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</si>
  <si>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</si>
  <si>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</si>
  <si>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</si>
  <si>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</si>
  <si>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</si>
  <si>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</si>
  <si>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</si>
  <si>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</si>
  <si>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</si>
  <si>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</si>
  <si>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</si>
  <si>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</si>
  <si>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</si>
  <si>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</si>
  <si>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</si>
  <si>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</si>
  <si>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</si>
  <si>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</si>
  <si>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</si>
  <si>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</si>
  <si>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</si>
  <si>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</si>
  <si>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</si>
  <si>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</si>
  <si>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</si>
  <si>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</si>
  <si>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</si>
  <si>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</si>
  <si>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</si>
  <si>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</si>
  <si>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</si>
  <si>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</si>
  <si>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</si>
  <si>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</si>
  <si>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</si>
  <si>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</si>
  <si>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</si>
  <si>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</si>
  <si>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</si>
  <si>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</si>
  <si>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</si>
  <si>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</si>
  <si>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</si>
  <si>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</si>
  <si>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</si>
  <si>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</si>
  <si>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</si>
  <si>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</si>
  <si>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</si>
  <si>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</si>
  <si>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</si>
  <si>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</si>
  <si>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</si>
  <si>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</si>
  <si>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</si>
  <si>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</si>
  <si>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</si>
  <si>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</si>
  <si>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</si>
  <si>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</si>
  <si>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</si>
  <si>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</si>
  <si>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</si>
  <si>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</si>
  <si>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</si>
  <si>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</si>
  <si>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</si>
  <si>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</si>
  <si>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</si>
  <si>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</si>
  <si>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</si>
  <si>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</si>
  <si>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</si>
  <si>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</si>
  <si>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</si>
  <si>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</si>
  <si>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</si>
  <si>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</si>
  <si>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</si>
  <si>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</si>
  <si>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</si>
  <si>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</si>
  <si>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</si>
  <si>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</si>
  <si>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</si>
  <si>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</si>
  <si>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</si>
  <si>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</si>
  <si>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</si>
  <si>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</si>
  <si>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</si>
  <si>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</si>
  <si>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</si>
  <si>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</si>
  <si>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</si>
  <si>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</si>
  <si>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</si>
  <si>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</si>
  <si>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</si>
  <si>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</si>
  <si>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</si>
  <si>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</si>
  <si>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</si>
  <si>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</si>
  <si>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</si>
  <si>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</si>
  <si>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</si>
  <si>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</si>
  <si>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</si>
  <si>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</si>
  <si>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</si>
  <si>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</si>
  <si>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</si>
  <si>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</si>
  <si>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</si>
  <si>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</si>
  <si>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</si>
  <si>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</si>
  <si>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</si>
  <si>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</si>
  <si>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</si>
  <si>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</si>
  <si>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</si>
  <si>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</si>
  <si>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</si>
  <si>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</si>
  <si>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</si>
  <si>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</si>
  <si>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</si>
  <si>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</si>
  <si>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</si>
  <si>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</si>
  <si>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</si>
  <si>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</si>
  <si>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</si>
  <si>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</si>
  <si>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</si>
  <si>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</si>
  <si>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</si>
  <si>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</si>
  <si>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</si>
  <si>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</si>
  <si>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</si>
  <si>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</si>
  <si>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</si>
  <si>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</si>
  <si>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</si>
  <si>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</si>
  <si>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</si>
  <si>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</si>
  <si>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</si>
  <si>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</si>
  <si>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</si>
  <si>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</si>
  <si>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</si>
  <si>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</si>
  <si>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</si>
  <si>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</si>
  <si>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</si>
  <si>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</si>
  <si>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</si>
  <si>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</si>
  <si>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</si>
  <si>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</si>
  <si>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</si>
  <si>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</si>
  <si>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</si>
  <si>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</si>
  <si>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</si>
  <si>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</si>
  <si>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</si>
  <si>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</si>
  <si>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</si>
  <si>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</si>
  <si>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</si>
  <si>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</si>
  <si>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</si>
  <si>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</si>
  <si>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</si>
  <si>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</si>
  <si>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</si>
  <si>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</si>
  <si>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</si>
  <si>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</si>
  <si>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</si>
  <si>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</si>
  <si>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</si>
  <si>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</si>
  <si>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</si>
  <si>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</si>
  <si>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</si>
  <si>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</si>
  <si>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</si>
  <si>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</si>
  <si>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</si>
  <si>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</si>
  <si>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</si>
  <si>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</si>
  <si>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</si>
  <si>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</si>
  <si>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</si>
  <si>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</si>
  <si>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</si>
  <si>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</si>
  <si>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</si>
  <si>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</si>
  <si>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</si>
  <si>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</si>
  <si>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</si>
  <si>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</si>
  <si>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</si>
  <si>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</si>
  <si>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</si>
  <si>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</si>
  <si>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</si>
  <si>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</si>
  <si>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</si>
  <si>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</si>
  <si>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</si>
  <si>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</si>
  <si>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</si>
  <si>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</si>
  <si>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</si>
  <si>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</si>
  <si>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</si>
  <si>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</si>
  <si>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</si>
  <si>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</si>
  <si>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</si>
  <si>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</si>
  <si>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</si>
  <si>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</si>
  <si>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</si>
  <si>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</si>
  <si>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</si>
  <si>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</si>
  <si>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</si>
  <si>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</si>
  <si>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</si>
  <si>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</si>
  <si>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</si>
  <si>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</si>
  <si>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</si>
  <si>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</si>
  <si>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</si>
  <si>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</si>
  <si>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</si>
  <si>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</si>
  <si>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</si>
  <si>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</si>
  <si>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</si>
  <si>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</si>
  <si>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</si>
  <si>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</si>
  <si>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</si>
  <si>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</si>
  <si>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</si>
  <si>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</si>
  <si>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</si>
  <si>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</si>
  <si>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</si>
  <si>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</si>
  <si>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</si>
  <si>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</si>
  <si>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</si>
  <si>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</si>
  <si>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</si>
  <si>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</si>
  <si>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</si>
  <si>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</si>
  <si>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</si>
  <si>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</si>
  <si>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</si>
  <si>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</si>
  <si>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</si>
  <si>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</si>
  <si>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</si>
  <si>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</si>
  <si>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</si>
  <si>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</si>
  <si>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</si>
  <si>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</si>
  <si>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</si>
  <si>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</si>
  <si>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</si>
  <si>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</si>
  <si>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</si>
  <si>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</si>
  <si>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</si>
  <si>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</si>
  <si>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</si>
  <si>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</si>
  <si>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</si>
  <si>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</si>
  <si>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</si>
  <si>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</si>
  <si>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</si>
  <si>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</si>
  <si>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</si>
  <si>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</si>
  <si>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</si>
  <si>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</si>
  <si>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</si>
  <si>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</si>
  <si>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</si>
  <si>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</si>
  <si>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</si>
  <si>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</si>
  <si>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</si>
  <si>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</si>
  <si>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</si>
  <si>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</si>
  <si>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</si>
  <si>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</si>
  <si>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</si>
  <si>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</si>
  <si>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</si>
  <si>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</si>
  <si>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</si>
  <si>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</si>
  <si>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</si>
  <si>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</si>
  <si>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</si>
  <si>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</si>
  <si>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</si>
  <si>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</si>
  <si>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</si>
  <si>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</si>
  <si>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</si>
  <si>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</si>
  <si>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</si>
  <si>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</si>
  <si>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</si>
  <si>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</si>
  <si>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</si>
  <si>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</si>
  <si>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</si>
  <si>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</si>
  <si>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</si>
  <si>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</si>
  <si>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</si>
  <si>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</si>
  <si>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</si>
  <si>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</si>
  <si>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</si>
  <si>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</si>
  <si>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</si>
  <si>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</si>
  <si>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</si>
  <si>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</si>
  <si>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</si>
  <si>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</si>
  <si>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</si>
  <si>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</si>
  <si>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</si>
  <si>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</si>
  <si>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</si>
  <si>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</si>
  <si>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</si>
  <si>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</si>
  <si>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</si>
  <si>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</si>
  <si>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</si>
  <si>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</si>
  <si>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</si>
  <si>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</si>
  <si>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</si>
  <si>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</si>
  <si>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</si>
  <si>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</si>
  <si>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</si>
  <si>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</si>
  <si>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</si>
  <si>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</si>
  <si>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</si>
  <si>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</si>
  <si>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</si>
  <si>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</si>
  <si>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</si>
  <si>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</si>
  <si>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</si>
  <si>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</si>
  <si>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</si>
  <si>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</si>
  <si>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</si>
  <si>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</si>
  <si>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</si>
  <si>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</si>
  <si>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</si>
  <si>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</si>
  <si>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</si>
  <si>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</si>
  <si>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</si>
  <si>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</si>
  <si>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</si>
  <si>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</si>
  <si>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</si>
  <si>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</si>
  <si>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</si>
  <si>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</si>
  <si>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</si>
  <si>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</si>
  <si>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</si>
  <si>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</si>
  <si>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</si>
  <si>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</si>
  <si>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</si>
  <si>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</si>
  <si>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</si>
  <si>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</si>
  <si>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</si>
  <si>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</si>
  <si>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</si>
  <si>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</si>
  <si>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</si>
  <si>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</si>
  <si>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</si>
  <si>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</si>
  <si>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</si>
  <si>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</si>
  <si>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</si>
  <si>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</si>
  <si>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</si>
  <si>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</si>
  <si>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</si>
  <si>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</si>
  <si>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</si>
  <si>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</si>
  <si>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</si>
  <si>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</si>
  <si>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</si>
  <si>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</si>
  <si>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</si>
  <si>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</si>
  <si>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</si>
  <si>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</si>
  <si>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</si>
  <si>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</si>
  <si>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</si>
  <si>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</si>
  <si>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</si>
  <si>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</si>
  <si>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</si>
  <si>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</si>
  <si>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</si>
  <si>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</si>
  <si>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</si>
  <si>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</si>
  <si>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</si>
  <si>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</si>
  <si>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</si>
  <si>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</si>
  <si>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</si>
  <si>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</si>
  <si>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</si>
  <si>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</si>
  <si>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</si>
  <si>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</si>
  <si>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</si>
  <si>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</si>
  <si>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</si>
  <si>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</si>
  <si>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</si>
  <si>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</si>
  <si>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</si>
  <si>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</si>
  <si>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</si>
  <si>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</si>
  <si>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</si>
  <si>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</si>
  <si>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</si>
  <si>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</si>
  <si>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</si>
  <si>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</si>
  <si>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</si>
  <si>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</si>
  <si>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</si>
  <si>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</si>
  <si>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</si>
  <si>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</si>
  <si>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</si>
  <si>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</si>
  <si>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</si>
  <si>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</si>
  <si>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</si>
  <si>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</si>
  <si>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</si>
  <si>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</si>
  <si>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</si>
  <si>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</si>
  <si>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</si>
  <si>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</si>
  <si>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</si>
  <si>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</si>
  <si>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</si>
  <si>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</si>
  <si>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</si>
  <si>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</si>
  <si>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</si>
  <si>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</si>
  <si>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</si>
  <si>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</si>
  <si>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</si>
  <si>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</si>
  <si>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</si>
  <si>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</si>
  <si>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</si>
  <si>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</si>
  <si>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</si>
  <si>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</si>
  <si>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</si>
  <si>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</si>
  <si>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</si>
  <si>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</si>
  <si>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</si>
  <si>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</si>
  <si>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</si>
  <si>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</si>
  <si>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</si>
  <si>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</si>
  <si>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</si>
  <si>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</si>
  <si>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</si>
  <si>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</si>
  <si>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</si>
  <si>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</si>
  <si>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</si>
  <si>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</si>
  <si>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</si>
  <si>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</si>
  <si>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</si>
  <si>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</si>
  <si>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</si>
  <si>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</si>
  <si>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</si>
  <si>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</si>
  <si>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</si>
  <si>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</si>
  <si>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</si>
  <si>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</si>
  <si>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</si>
  <si>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</si>
  <si>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</si>
  <si>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</si>
  <si>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</si>
  <si>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</si>
  <si>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</si>
  <si>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</si>
  <si>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</si>
  <si>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</si>
  <si>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</si>
  <si>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</si>
  <si>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</si>
  <si>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</si>
  <si>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</si>
  <si>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</si>
  <si>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</si>
  <si>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</si>
  <si>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</si>
  <si>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</si>
  <si>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</si>
  <si>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</si>
  <si>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</si>
  <si>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</si>
  <si>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</si>
  <si>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</si>
  <si>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</si>
  <si>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</si>
  <si>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</si>
  <si>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</si>
  <si>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</si>
  <si>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</si>
  <si>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</si>
  <si>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</si>
  <si>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</si>
  <si>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</si>
  <si>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</si>
  <si>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</si>
  <si>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</si>
  <si>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</si>
  <si>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</si>
  <si>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</si>
  <si>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</si>
  <si>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</si>
  <si>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</si>
  <si>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</si>
  <si>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</si>
  <si>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</si>
  <si>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</si>
  <si>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</si>
  <si>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</si>
  <si>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</si>
  <si>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</si>
  <si>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</si>
  <si>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</si>
  <si>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</si>
  <si>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</si>
  <si>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</si>
  <si>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</si>
  <si>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</si>
  <si>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</si>
  <si>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</si>
  <si>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</si>
  <si>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</si>
  <si>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</si>
  <si>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</si>
  <si>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</si>
  <si>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</si>
  <si>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</si>
  <si>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</si>
  <si>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</si>
  <si>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</si>
  <si>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</si>
  <si>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</si>
  <si>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</si>
  <si>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</si>
  <si>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</si>
  <si>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</si>
  <si>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</si>
  <si>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</si>
  <si>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</si>
  <si>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</si>
  <si>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</si>
  <si>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</si>
  <si>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</si>
  <si>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</si>
  <si>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</si>
  <si>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</si>
  <si>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</si>
  <si>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</si>
  <si>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</si>
  <si>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</si>
  <si>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</si>
  <si>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</si>
  <si>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</si>
  <si>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</si>
  <si>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</si>
  <si>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</si>
  <si>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</si>
  <si>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</si>
  <si>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</si>
  <si>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</si>
  <si>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</si>
  <si>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</si>
  <si>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</si>
  <si>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</si>
  <si>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</si>
  <si>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</si>
  <si>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</si>
  <si>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</si>
  <si>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</si>
  <si>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</si>
  <si>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</si>
  <si>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</si>
  <si>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</si>
  <si>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</si>
  <si>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</si>
  <si>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</si>
  <si>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</si>
  <si>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</si>
  <si>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</si>
  <si>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</si>
  <si>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</si>
  <si>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</si>
  <si>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</si>
  <si>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</si>
  <si>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</si>
  <si>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</si>
  <si>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</si>
  <si>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</si>
  <si>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</si>
  <si>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</si>
  <si>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</si>
  <si>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</si>
  <si>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</si>
  <si>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</si>
  <si>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</si>
  <si>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</si>
  <si>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</si>
  <si>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</si>
  <si>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</si>
  <si>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</si>
  <si>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</si>
  <si>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</si>
  <si>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</si>
  <si>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</si>
  <si>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</si>
  <si>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</si>
  <si>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</si>
  <si>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</si>
  <si>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</si>
  <si>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</si>
  <si>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</si>
  <si>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</si>
  <si>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</si>
  <si>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</si>
  <si>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</si>
  <si>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</si>
  <si>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</si>
  <si>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</si>
  <si>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</si>
  <si>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</si>
  <si>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</si>
  <si>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</si>
  <si>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</si>
  <si>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</si>
  <si>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</si>
  <si>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</si>
  <si>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</si>
  <si>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</si>
  <si>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</si>
  <si>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</si>
  <si>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</si>
  <si>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</si>
  <si>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</si>
  <si>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</si>
  <si>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</si>
  <si>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</si>
  <si>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</si>
  <si>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</si>
  <si>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</si>
  <si>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</si>
  <si>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</si>
  <si>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</si>
  <si>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</si>
  <si>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</si>
  <si>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</si>
  <si>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</si>
  <si>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</si>
  <si>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</si>
  <si>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</si>
  <si>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</si>
  <si>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</si>
  <si>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</si>
  <si>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</si>
  <si>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</si>
  <si>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</si>
  <si>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</si>
  <si>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</si>
  <si>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</si>
  <si>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</si>
  <si>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</si>
  <si>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</si>
  <si>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</si>
  <si>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</si>
  <si>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</si>
  <si>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</si>
  <si>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</si>
  <si>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</si>
  <si>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</si>
  <si>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</si>
  <si>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</si>
  <si>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</si>
  <si>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</si>
  <si>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</si>
  <si>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</si>
  <si>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</si>
  <si>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</si>
  <si>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</si>
  <si>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</si>
  <si>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</si>
  <si>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</si>
  <si>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</si>
  <si>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</si>
  <si>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</si>
  <si>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</si>
  <si>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</si>
  <si>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</si>
  <si>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</si>
  <si>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</si>
  <si>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</si>
  <si>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</si>
  <si>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</si>
  <si>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</si>
  <si>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</si>
  <si>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</si>
  <si>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</si>
  <si>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</si>
  <si>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</si>
  <si>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</si>
  <si>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</si>
  <si>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</si>
  <si>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</si>
  <si>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</si>
  <si>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</si>
  <si>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</si>
  <si>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</si>
  <si>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</si>
  <si>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</si>
  <si>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</si>
  <si>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</si>
  <si>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</si>
  <si>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</si>
  <si>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</si>
  <si>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</si>
  <si>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</si>
  <si>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</si>
  <si>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</si>
  <si>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</si>
  <si>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</si>
  <si>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</si>
  <si>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</si>
  <si>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</si>
  <si>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</si>
  <si>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</si>
  <si>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</si>
  <si>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</si>
  <si>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</si>
  <si>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</si>
  <si>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</si>
  <si>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</si>
  <si>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</si>
  <si>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</si>
  <si>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</si>
  <si>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</si>
  <si>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</si>
  <si>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</si>
  <si>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</si>
  <si>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</si>
  <si>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</si>
  <si>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</si>
  <si>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</si>
  <si>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</si>
  <si>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</si>
  <si>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</si>
  <si>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</si>
  <si>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</si>
  <si>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</si>
  <si>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</si>
  <si>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</si>
  <si>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</si>
  <si>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</si>
  <si>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</si>
  <si>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</si>
  <si>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</si>
  <si>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</si>
  <si>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</si>
  <si>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</si>
  <si>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</si>
  <si>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</si>
  <si>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</si>
  <si>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</si>
  <si>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</si>
  <si>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</si>
  <si>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</si>
  <si>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</si>
  <si>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</si>
  <si>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</si>
  <si>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</si>
  <si>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</si>
  <si>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</si>
  <si>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</si>
  <si>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</si>
  <si>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</si>
  <si>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</si>
  <si>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</si>
  <si>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</si>
  <si>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</si>
  <si>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</si>
  <si>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</si>
  <si>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</si>
  <si>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</si>
  <si>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</si>
  <si>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</si>
  <si>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</si>
  <si>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</si>
  <si>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</si>
  <si>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</si>
  <si>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</si>
  <si>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</si>
  <si>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</si>
  <si>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</si>
  <si>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</si>
  <si>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</si>
  <si>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</si>
  <si>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</si>
  <si>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</si>
  <si>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</si>
  <si>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</si>
  <si>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</si>
  <si>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</si>
  <si>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</si>
  <si>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</si>
  <si>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</si>
  <si>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</si>
  <si>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</si>
  <si>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</si>
  <si>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</si>
  <si>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</si>
  <si>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</si>
  <si>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</si>
  <si>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</si>
  <si>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</si>
  <si>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</si>
  <si>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</si>
  <si>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</si>
  <si>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</si>
  <si>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</si>
  <si>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</si>
  <si>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</si>
  <si>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</si>
  <si>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</si>
  <si>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</si>
  <si>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</si>
  <si>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</si>
  <si>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</si>
  <si>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</si>
  <si>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</si>
  <si>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</si>
  <si>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</si>
  <si>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</si>
  <si>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</si>
  <si>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</si>
  <si>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</si>
  <si>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</si>
  <si>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</si>
  <si>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</si>
  <si>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</si>
  <si>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</si>
  <si>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</si>
  <si>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</si>
  <si>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</si>
  <si>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</si>
  <si>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</si>
  <si>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</si>
  <si>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</si>
  <si>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</si>
  <si>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</si>
  <si>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</si>
  <si>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</si>
  <si>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</si>
  <si>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</si>
  <si>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</si>
  <si>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</si>
  <si>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</si>
  <si>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</si>
  <si>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</si>
  <si>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</si>
  <si>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</si>
  <si>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</si>
  <si>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</si>
  <si>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</si>
  <si>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</si>
  <si>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</si>
  <si>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</si>
  <si>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</si>
  <si>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</si>
  <si>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</si>
  <si>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</si>
  <si>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</si>
  <si>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</si>
  <si>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</si>
  <si>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</si>
  <si>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</si>
  <si>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</si>
  <si>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</si>
  <si>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</si>
  <si>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</si>
  <si>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</si>
  <si>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</si>
  <si>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</si>
  <si>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</si>
  <si>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</si>
  <si>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</si>
  <si>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</si>
  <si>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</si>
  <si>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</si>
  <si>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</si>
  <si>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</si>
  <si>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</si>
  <si>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</si>
  <si>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</si>
  <si>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</si>
  <si>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</si>
  <si>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</si>
  <si>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</si>
  <si>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</si>
  <si>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</si>
  <si>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</si>
  <si>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</si>
  <si>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</si>
  <si>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</si>
  <si>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</si>
  <si>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</si>
  <si>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</si>
  <si>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</si>
  <si>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</si>
  <si>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</si>
  <si>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</si>
  <si>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</si>
  <si>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</si>
  <si>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</si>
  <si>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</si>
  <si>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</si>
  <si>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</si>
  <si>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</si>
  <si>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</si>
  <si>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</si>
  <si>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</si>
  <si>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</si>
  <si>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</si>
  <si>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</si>
  <si>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</si>
  <si>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</si>
  <si>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</si>
  <si>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</si>
  <si>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</si>
  <si>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</si>
  <si>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</si>
  <si>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</si>
  <si>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</si>
  <si>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</si>
  <si>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</si>
  <si>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</si>
  <si>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</si>
  <si>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</si>
  <si>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</si>
  <si>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</si>
  <si>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</si>
  <si>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</si>
  <si>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</si>
  <si>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</si>
  <si>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</si>
  <si>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</si>
  <si>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</si>
  <si>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</si>
  <si>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</si>
  <si>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</si>
  <si>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</si>
  <si>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</si>
  <si>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</si>
  <si>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</si>
  <si>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</si>
  <si>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</si>
  <si>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</si>
  <si>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</si>
  <si>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</si>
  <si>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</si>
  <si>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</si>
  <si>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</si>
  <si>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</si>
  <si>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</si>
  <si>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</si>
  <si>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</si>
  <si>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</si>
  <si>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</si>
  <si>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</si>
  <si>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</si>
  <si>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</si>
  <si>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</si>
  <si>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</si>
  <si>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</si>
  <si>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</si>
  <si>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</si>
  <si>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</si>
  <si>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</si>
  <si>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</si>
  <si>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</si>
  <si>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</si>
  <si>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</si>
  <si>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</si>
  <si>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</si>
  <si>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</si>
  <si>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</si>
  <si>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</si>
  <si>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</si>
  <si>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</si>
  <si>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</si>
  <si>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</si>
  <si>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</si>
  <si>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</si>
  <si>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</si>
  <si>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</si>
  <si>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</si>
  <si>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</si>
  <si>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</si>
  <si>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</si>
  <si>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</si>
  <si>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</si>
  <si>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</si>
  <si>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</si>
  <si>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</si>
  <si>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</si>
  <si>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</si>
  <si>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</si>
  <si>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</si>
  <si>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</si>
  <si>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</si>
  <si>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</si>
  <si>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</si>
  <si>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</si>
  <si>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</si>
  <si>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</si>
  <si>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</si>
  <si>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</si>
  <si>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</si>
  <si>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</si>
  <si>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</si>
  <si>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</si>
  <si>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</si>
  <si>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</si>
  <si>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</si>
  <si>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</si>
  <si>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</si>
  <si>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</si>
  <si>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</si>
  <si>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</si>
  <si>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</si>
  <si>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</si>
  <si>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</si>
  <si>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</si>
  <si>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</si>
  <si>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</si>
  <si>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</si>
  <si>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</si>
  <si>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</si>
  <si>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</si>
  <si>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</si>
  <si>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</si>
  <si>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</si>
  <si>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</si>
  <si>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</si>
  <si>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</si>
  <si>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</si>
  <si>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</si>
  <si>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</si>
  <si>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</si>
  <si>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</si>
  <si>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</si>
  <si>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</si>
  <si>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</si>
  <si>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</si>
  <si>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</si>
  <si>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</si>
  <si>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</si>
  <si>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</si>
  <si>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</si>
  <si>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</si>
  <si>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</si>
  <si>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</si>
  <si>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</si>
  <si>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</si>
  <si>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</si>
  <si>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</si>
  <si>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</si>
  <si>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</si>
  <si>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</si>
  <si>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</si>
  <si>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</si>
  <si>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</si>
  <si>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</si>
  <si>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</si>
  <si>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</si>
  <si>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</si>
  <si>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</si>
  <si>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</si>
  <si>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</si>
  <si>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</si>
  <si>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</si>
  <si>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</si>
  <si>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</si>
  <si>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</si>
  <si>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</si>
  <si>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</si>
  <si>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</si>
  <si>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</si>
  <si>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</si>
  <si>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</si>
  <si>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</si>
  <si>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</si>
  <si>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</si>
  <si>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</si>
  <si>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</si>
  <si>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</si>
  <si>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</si>
  <si>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</si>
  <si>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</si>
  <si>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</si>
  <si>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</si>
  <si>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</si>
  <si>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</si>
  <si>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</si>
  <si>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</si>
  <si>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</si>
  <si>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</si>
  <si>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</si>
  <si>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</si>
  <si>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</si>
  <si>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</si>
  <si>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</si>
  <si>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</si>
  <si>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</si>
  <si>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</si>
  <si>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</si>
  <si>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</si>
  <si>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</si>
  <si>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</si>
  <si>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</si>
  <si>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</si>
  <si>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</si>
  <si>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</si>
  <si>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</si>
  <si>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</si>
  <si>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</si>
  <si>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</si>
  <si>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</si>
  <si>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</si>
  <si>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</si>
  <si>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</si>
  <si>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</si>
  <si>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</si>
  <si>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</si>
  <si>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</si>
  <si>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</si>
  <si>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</si>
  <si>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</si>
  <si>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</si>
  <si>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</si>
  <si>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</si>
  <si>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</si>
  <si>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</si>
  <si>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</si>
  <si>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</si>
  <si>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</si>
  <si>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</si>
  <si>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</si>
  <si>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</si>
  <si>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</si>
  <si>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</si>
  <si>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</si>
  <si>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</si>
  <si>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</si>
  <si>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</si>
  <si>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</si>
  <si>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</si>
  <si>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</si>
  <si>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</si>
  <si>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</si>
  <si>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</si>
  <si>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</si>
  <si>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</si>
  <si>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</si>
  <si>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</si>
  <si>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</si>
  <si>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</si>
  <si>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</si>
  <si>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</si>
  <si>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</si>
  <si>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</si>
  <si>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</si>
  <si>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</si>
  <si>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</si>
  <si>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</si>
  <si>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</si>
  <si>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</si>
  <si>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</si>
  <si>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</si>
  <si>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</si>
  <si>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</si>
  <si>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</si>
  <si>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</si>
  <si>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</si>
  <si>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</si>
  <si>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</si>
  <si>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</si>
  <si>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</si>
  <si>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</si>
  <si>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</si>
  <si>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</si>
  <si>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</si>
  <si>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</si>
  <si>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</si>
  <si>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</si>
  <si>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</si>
  <si>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</si>
  <si>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</si>
  <si>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</si>
  <si>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</si>
  <si>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</si>
  <si>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</si>
  <si>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</si>
  <si>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</si>
  <si>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</si>
  <si>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</si>
  <si>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</si>
  <si>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</si>
  <si>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</si>
  <si>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</si>
  <si>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</si>
  <si>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</si>
  <si>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</si>
  <si>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</si>
  <si>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</si>
  <si>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</si>
  <si>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</si>
  <si>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</si>
  <si>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</si>
  <si>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</si>
  <si>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</si>
  <si>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</si>
  <si>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</si>
  <si>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</si>
  <si>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</si>
  <si>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</si>
  <si>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</si>
  <si>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</si>
  <si>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</si>
  <si>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</si>
  <si>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</si>
  <si>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</si>
  <si>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</si>
  <si>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</si>
  <si>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</si>
  <si>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</si>
  <si>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</si>
  <si>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</si>
  <si>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</si>
  <si>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</si>
  <si>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</si>
  <si>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</si>
  <si>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</si>
  <si>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</si>
  <si>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</si>
  <si>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</si>
  <si>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</si>
  <si>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</si>
  <si>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</si>
  <si>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</si>
  <si>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</si>
  <si>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</si>
  <si>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</si>
  <si>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</si>
  <si>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</si>
  <si>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</si>
  <si>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</si>
  <si>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</si>
  <si>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</si>
  <si>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</si>
  <si>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</si>
  <si>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</si>
  <si>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</si>
  <si>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</si>
  <si>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</si>
  <si>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</si>
  <si>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</si>
  <si>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</si>
  <si>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</si>
  <si>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</si>
  <si>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</si>
  <si>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</si>
  <si>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</si>
  <si>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</si>
  <si>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</si>
  <si>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</si>
  <si>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</si>
  <si>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</si>
  <si>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</si>
  <si>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</si>
  <si>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</si>
  <si>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</si>
  <si>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</si>
  <si>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</si>
  <si>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</si>
  <si>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</si>
  <si>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</si>
  <si>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</si>
  <si>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</si>
  <si>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</si>
  <si>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</si>
  <si>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</si>
  <si>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</si>
  <si>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</si>
  <si>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</si>
  <si>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</si>
  <si>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</si>
  <si>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</si>
  <si>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</si>
  <si>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</si>
  <si>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</si>
  <si>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</si>
  <si>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</si>
  <si>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</si>
  <si>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</si>
  <si>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</si>
  <si>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</si>
  <si>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</si>
  <si>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</si>
  <si>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</si>
  <si>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</si>
  <si>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</si>
  <si>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</si>
  <si>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</si>
  <si>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</si>
  <si>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</si>
  <si>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</si>
  <si>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</si>
  <si>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</si>
  <si>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</si>
  <si>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</si>
  <si>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</si>
  <si>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</si>
  <si>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</si>
  <si>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</si>
  <si>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</si>
  <si>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</si>
  <si>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</si>
  <si>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</si>
  <si>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</si>
  <si>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</si>
  <si>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</si>
  <si>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</si>
  <si>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</si>
  <si>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</si>
  <si>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</si>
  <si>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</si>
  <si>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</si>
  <si>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</si>
  <si>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</si>
  <si>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</si>
  <si>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</si>
  <si>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</si>
  <si>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</si>
  <si>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</si>
  <si>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</si>
  <si>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</si>
  <si>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</si>
  <si>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</si>
  <si>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</si>
  <si>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</si>
  <si>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</si>
  <si>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</si>
  <si>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</si>
  <si>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</si>
  <si>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</si>
  <si>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</si>
  <si>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</si>
  <si>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</si>
  <si>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</si>
  <si>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</si>
  <si>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</si>
  <si>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</si>
  <si>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</si>
  <si>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</si>
  <si>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</si>
  <si>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</si>
  <si>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</si>
  <si>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</si>
  <si>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</si>
  <si>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</si>
  <si>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</si>
  <si>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</si>
  <si>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</si>
  <si>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</si>
  <si>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</si>
  <si>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</si>
  <si>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</si>
  <si>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</si>
  <si>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</si>
  <si>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</si>
  <si>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</si>
  <si>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</si>
  <si>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</si>
  <si>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</si>
  <si>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</si>
  <si>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</si>
  <si>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</si>
  <si>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</si>
  <si>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</si>
  <si>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</si>
  <si>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</si>
  <si>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</si>
  <si>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</si>
  <si>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</si>
  <si>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</si>
  <si>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</si>
  <si>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</si>
  <si>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</si>
  <si>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</si>
  <si>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</si>
  <si>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</si>
  <si>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</si>
  <si>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</si>
  <si>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</si>
  <si>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</si>
  <si>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</si>
  <si>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</si>
  <si>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</si>
  <si>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</si>
  <si>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</si>
  <si>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</si>
  <si>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</si>
  <si>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</si>
  <si>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</si>
  <si>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</si>
  <si>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</si>
  <si>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</si>
  <si>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</si>
  <si>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</si>
  <si>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</si>
  <si>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</si>
  <si>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</si>
  <si>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</si>
  <si>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</si>
  <si>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</si>
  <si>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</si>
  <si>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</si>
  <si>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</si>
  <si>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</si>
  <si>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</si>
  <si>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</si>
  <si>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</si>
  <si>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</si>
  <si>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</si>
  <si>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</si>
  <si>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</si>
  <si>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</si>
  <si>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</si>
  <si>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</si>
  <si>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</si>
  <si>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</si>
  <si>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</si>
  <si>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</si>
  <si>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</si>
  <si>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</si>
  <si>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</si>
  <si>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</si>
  <si>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</si>
  <si>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</si>
  <si>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</si>
  <si>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</si>
  <si>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</si>
  <si>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</si>
  <si>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</si>
  <si>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</si>
  <si>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</si>
  <si>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</si>
  <si>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</si>
  <si>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</si>
  <si>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</si>
  <si>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</si>
  <si>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</si>
  <si>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</si>
  <si>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</si>
  <si>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</si>
  <si>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</si>
  <si>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</si>
  <si>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</si>
  <si>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</si>
  <si>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</si>
  <si>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</si>
  <si>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</si>
  <si>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</si>
  <si>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</si>
  <si>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</si>
  <si>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</si>
  <si>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</si>
  <si>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</si>
  <si>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</si>
  <si>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</si>
  <si>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</si>
  <si>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</si>
  <si>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</si>
  <si>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</si>
  <si>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</si>
  <si>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</si>
  <si>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</si>
  <si>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</si>
  <si>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</si>
  <si>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</si>
  <si>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</si>
  <si>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</si>
  <si>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</si>
  <si>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</si>
  <si>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</si>
  <si>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</si>
  <si>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</si>
  <si>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</si>
  <si>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</si>
  <si>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</si>
  <si>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</si>
  <si>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</si>
  <si>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</si>
  <si>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</si>
  <si>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</si>
  <si>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</si>
  <si>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</si>
  <si>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</si>
  <si>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</si>
  <si>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</si>
  <si>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</si>
  <si>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</si>
  <si>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</si>
  <si>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</si>
  <si>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</si>
  <si>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</si>
  <si>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</si>
  <si>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</si>
  <si>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</si>
  <si>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</si>
  <si>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</si>
  <si>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</si>
  <si>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</si>
  <si>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</si>
  <si>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</si>
  <si>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</si>
  <si>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</si>
  <si>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</si>
  <si>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</si>
  <si>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</si>
  <si>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</si>
  <si>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</si>
  <si>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</si>
  <si>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</si>
  <si>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</si>
  <si>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</si>
  <si>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</si>
  <si>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</si>
  <si>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</si>
  <si>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</si>
  <si>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</si>
  <si>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</si>
  <si>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</si>
  <si>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</si>
  <si>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</si>
  <si>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</si>
  <si>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</si>
  <si>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</si>
  <si>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</si>
  <si>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</si>
  <si>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</si>
  <si>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</si>
  <si>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</si>
  <si>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</si>
  <si>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</si>
  <si>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</si>
  <si>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</si>
  <si>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</si>
  <si>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</si>
  <si>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</si>
  <si>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</si>
  <si>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</si>
  <si>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</si>
  <si>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</si>
  <si>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</si>
  <si>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</si>
  <si>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</si>
  <si>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</si>
  <si>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</si>
  <si>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</si>
  <si>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</si>
  <si>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</si>
  <si>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</si>
  <si>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</si>
  <si>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</si>
  <si>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</si>
  <si>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</si>
  <si>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</si>
  <si>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</si>
  <si>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</si>
  <si>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</si>
  <si>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</si>
  <si>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</si>
  <si>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</si>
  <si>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</si>
  <si>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</si>
  <si>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</si>
  <si>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</si>
  <si>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</si>
  <si>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</si>
  <si>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</si>
  <si>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</si>
  <si>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</si>
  <si>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</si>
  <si>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</si>
  <si>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</si>
  <si>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</si>
  <si>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</si>
  <si>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</si>
  <si>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</si>
  <si>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</si>
  <si>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</si>
  <si>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</si>
  <si>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</si>
  <si>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</si>
  <si>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</si>
  <si>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</si>
  <si>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</si>
  <si>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</si>
  <si>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</si>
  <si>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</si>
  <si>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</si>
  <si>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</si>
  <si>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</si>
  <si>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</si>
  <si>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</si>
  <si>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</si>
  <si>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</si>
  <si>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</si>
  <si>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</si>
  <si>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</si>
  <si>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</si>
  <si>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</si>
  <si>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</si>
  <si>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</si>
  <si>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</si>
  <si>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</si>
  <si>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</si>
  <si>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</si>
  <si>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</si>
  <si>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</si>
  <si>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</si>
  <si>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</si>
  <si>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</si>
  <si>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</si>
  <si>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</si>
  <si>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</si>
  <si>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</si>
  <si>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</si>
  <si>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</si>
  <si>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</si>
  <si>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</si>
  <si>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</si>
  <si>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</si>
  <si>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</si>
  <si>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</si>
  <si>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</si>
  <si>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</si>
  <si>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</si>
  <si>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</si>
  <si>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</si>
  <si>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</si>
  <si>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</si>
  <si>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</si>
  <si>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</si>
  <si>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</si>
  <si>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</si>
  <si>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</si>
  <si>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</si>
  <si>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</si>
  <si>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</si>
  <si>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</si>
  <si>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</si>
  <si>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</si>
  <si>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</si>
  <si>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</si>
  <si>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</si>
  <si>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</si>
  <si>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</si>
  <si>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</si>
  <si>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</si>
  <si>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</si>
  <si>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</si>
  <si>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</si>
  <si>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</si>
  <si>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</si>
  <si>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</si>
  <si>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</si>
  <si>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</si>
  <si>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</si>
  <si>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</si>
  <si>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</si>
  <si>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</si>
  <si>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</si>
  <si>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</si>
  <si>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</si>
  <si>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</si>
  <si>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</si>
  <si>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</si>
  <si>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</si>
  <si>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</si>
  <si>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</si>
  <si>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</si>
  <si>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</si>
  <si>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</si>
  <si>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</si>
  <si>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</si>
  <si>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</si>
  <si>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</si>
  <si>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</si>
  <si>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</si>
  <si>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</si>
  <si>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</si>
  <si>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</si>
  <si>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</si>
  <si>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</si>
  <si>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</si>
  <si>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</si>
  <si>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</si>
  <si>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</si>
  <si>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</si>
  <si>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</si>
  <si>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</si>
  <si>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</si>
  <si>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</si>
  <si>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</si>
  <si>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</si>
  <si>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</si>
  <si>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</si>
  <si>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</si>
  <si>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</si>
  <si>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</si>
  <si>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</si>
  <si>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</si>
  <si>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</si>
  <si>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</si>
  <si>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</si>
  <si>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</si>
  <si>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</si>
  <si>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</si>
  <si>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</si>
  <si>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</si>
  <si>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</si>
  <si>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</si>
  <si>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</si>
  <si>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</si>
  <si>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</si>
  <si>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</si>
  <si>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</si>
  <si>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</si>
  <si>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</si>
  <si>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</si>
  <si>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</si>
  <si>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</si>
  <si>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</si>
  <si>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</si>
  <si>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</si>
  <si>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</si>
  <si>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</si>
  <si>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</si>
  <si>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</si>
  <si>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</si>
  <si>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</si>
  <si>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</si>
  <si>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</si>
  <si>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</si>
  <si>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</si>
  <si>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</si>
  <si>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</si>
  <si>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</si>
  <si>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</si>
  <si>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</si>
  <si>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</si>
  <si>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</si>
  <si>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</si>
  <si>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</si>
  <si>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</si>
  <si>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</si>
  <si>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</si>
  <si>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</si>
  <si>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</si>
  <si>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</si>
  <si>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</si>
  <si>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</si>
  <si>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</si>
  <si>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</si>
  <si>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</si>
  <si>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</si>
  <si>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</si>
  <si>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</si>
  <si>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</si>
  <si>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</si>
  <si>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</si>
  <si>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</si>
  <si>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</si>
  <si>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</si>
  <si>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</si>
  <si>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</si>
  <si>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</si>
  <si>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</si>
  <si>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</si>
  <si>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</si>
  <si>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</si>
  <si>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</si>
  <si>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</si>
  <si>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</si>
  <si>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</si>
  <si>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</si>
  <si>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</si>
  <si>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</si>
  <si>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</si>
  <si>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</si>
  <si>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</si>
  <si>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</si>
  <si>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</si>
  <si>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</si>
  <si>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</si>
  <si>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</si>
  <si>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</si>
  <si>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</si>
  <si>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</si>
  <si>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</si>
  <si>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</si>
  <si>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</si>
  <si>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</si>
  <si>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</si>
  <si>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</si>
  <si>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</si>
  <si>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</si>
  <si>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</si>
  <si>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</si>
  <si>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</si>
  <si>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</si>
  <si>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</si>
  <si>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</si>
  <si>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</si>
  <si>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</si>
  <si>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</si>
  <si>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</si>
  <si>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</si>
  <si>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</si>
  <si>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</si>
  <si>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</si>
  <si>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</si>
  <si>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</si>
  <si>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</si>
  <si>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</si>
  <si>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</si>
  <si>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</si>
  <si>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</si>
  <si>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</si>
  <si>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</si>
  <si>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</si>
  <si>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</si>
  <si>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</si>
  <si>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</si>
  <si>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</si>
  <si>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</si>
  <si>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</si>
  <si>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</si>
  <si>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</si>
  <si>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</si>
  <si>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</si>
  <si>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</si>
  <si>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</si>
  <si>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</si>
  <si>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</si>
  <si>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</si>
  <si>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</si>
  <si>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</si>
  <si>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</si>
  <si>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</si>
  <si>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</si>
  <si>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</si>
  <si>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</si>
  <si>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</si>
  <si>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</si>
  <si>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</si>
  <si>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</si>
  <si>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</si>
  <si>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</si>
  <si>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</si>
  <si>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</si>
  <si>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</si>
  <si>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</si>
  <si>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</si>
  <si>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</si>
  <si>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</si>
  <si>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</si>
  <si>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</si>
  <si>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</si>
  <si>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</si>
  <si>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</si>
  <si>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</si>
  <si>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</si>
  <si>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</si>
  <si>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</si>
  <si>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</si>
  <si>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</si>
  <si>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</si>
  <si>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</si>
  <si>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</si>
  <si>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</si>
  <si>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</si>
  <si>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</si>
  <si>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</si>
  <si>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</si>
  <si>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</si>
  <si>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</si>
  <si>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</si>
  <si>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</si>
  <si>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</si>
  <si>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</si>
  <si>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</si>
  <si>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</si>
  <si>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</si>
  <si>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</si>
  <si>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</si>
  <si>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</si>
  <si>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</si>
  <si>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</si>
  <si>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</si>
  <si>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</si>
  <si>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</si>
  <si>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</si>
  <si>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</si>
  <si>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</si>
  <si>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</si>
  <si>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</si>
  <si>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</si>
  <si>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</si>
  <si>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</si>
  <si>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</si>
  <si>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</si>
  <si>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</si>
  <si>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</si>
  <si>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</si>
  <si>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</si>
  <si>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</si>
  <si>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</si>
  <si>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</si>
  <si>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</si>
  <si>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</si>
  <si>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</si>
  <si>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</si>
  <si>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</si>
  <si>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</si>
  <si>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</si>
  <si>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</si>
  <si>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</si>
  <si>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</si>
  <si>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</si>
  <si>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</si>
  <si>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</si>
  <si>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</si>
  <si>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</si>
  <si>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</si>
  <si>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</si>
  <si>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</si>
  <si>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</si>
  <si>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</si>
  <si>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</si>
  <si>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</si>
  <si>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</si>
  <si>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</si>
  <si>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</si>
  <si>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</si>
  <si>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</si>
  <si>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</si>
  <si>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</si>
  <si>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</si>
  <si>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</si>
  <si>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</si>
  <si>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</si>
  <si>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</si>
  <si>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</si>
  <si>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</si>
  <si>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</si>
  <si>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</si>
  <si>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</si>
  <si>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</si>
  <si>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</si>
  <si>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</si>
  <si>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</si>
  <si>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</si>
  <si>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</si>
  <si>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</si>
  <si>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</si>
  <si>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</si>
  <si>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</si>
  <si>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</si>
  <si>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</si>
  <si>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</si>
  <si>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</si>
  <si>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</si>
  <si>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</si>
  <si>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</si>
  <si>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</si>
  <si>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</si>
  <si>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</si>
  <si>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</si>
  <si>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</si>
  <si>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</si>
  <si>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</si>
  <si>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</si>
  <si>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</si>
  <si>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</si>
  <si>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</si>
  <si>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</si>
  <si>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</si>
  <si>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</si>
  <si>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</si>
  <si>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</si>
  <si>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</si>
  <si>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</si>
  <si>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</si>
  <si>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</si>
  <si>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</si>
  <si>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</si>
  <si>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</si>
  <si>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</si>
  <si>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</si>
  <si>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</si>
  <si>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</si>
  <si>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</si>
  <si>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</si>
  <si>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</si>
  <si>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</si>
  <si>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</si>
  <si>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</si>
  <si>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</si>
  <si>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</si>
  <si>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</si>
  <si>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</si>
  <si>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</si>
  <si>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</si>
  <si>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</si>
  <si>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</si>
  <si>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</si>
  <si>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</si>
  <si>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</si>
  <si>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</si>
  <si>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</si>
  <si>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</si>
  <si>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</si>
  <si>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</si>
  <si>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</si>
  <si>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</si>
  <si>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</si>
  <si>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</si>
  <si>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</si>
  <si>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</si>
  <si>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</si>
  <si>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</si>
  <si>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</si>
  <si>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</si>
  <si>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</si>
  <si>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</si>
  <si>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</si>
  <si>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</si>
  <si>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</si>
  <si>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</si>
  <si>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</si>
  <si>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</si>
  <si>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</si>
  <si>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</si>
  <si>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</si>
  <si>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</si>
  <si>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</si>
  <si>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</si>
  <si>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</si>
  <si>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</si>
  <si>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</si>
  <si>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</si>
  <si>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</si>
  <si>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</si>
  <si>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</si>
  <si>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</si>
  <si>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</si>
  <si>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</si>
  <si>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</si>
  <si>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</si>
  <si>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</si>
  <si>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</si>
  <si>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</si>
  <si>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</si>
  <si>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</si>
  <si>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</si>
  <si>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</si>
  <si>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</si>
  <si>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</si>
  <si>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</si>
  <si>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</si>
  <si>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</si>
  <si>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</si>
  <si>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</si>
  <si>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</si>
  <si>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</si>
  <si>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</si>
  <si>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</si>
  <si>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</si>
  <si>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</si>
  <si>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</si>
  <si>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</si>
  <si>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</si>
  <si>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</si>
  <si>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</si>
  <si>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</si>
  <si>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</si>
  <si>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</si>
  <si>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</si>
  <si>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</si>
  <si>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</si>
  <si>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</si>
  <si>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</si>
  <si>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</si>
  <si>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</si>
  <si>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</si>
  <si>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</si>
  <si>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</si>
  <si>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</si>
  <si>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</si>
  <si>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</si>
  <si>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</si>
  <si>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</si>
  <si>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</si>
  <si>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</si>
  <si>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</si>
  <si>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</si>
  <si>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</si>
  <si>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</si>
  <si>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</si>
  <si>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</si>
  <si>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</si>
  <si>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</si>
  <si>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</si>
  <si>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</si>
  <si>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</si>
  <si>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</si>
  <si>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</si>
  <si>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</si>
  <si>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</si>
  <si>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</si>
  <si>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</si>
  <si>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</si>
  <si>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</si>
  <si>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</si>
  <si>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</si>
  <si>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</si>
  <si>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</si>
  <si>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</si>
  <si>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</si>
  <si>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</si>
  <si>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</si>
  <si>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</si>
  <si>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</si>
  <si>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</si>
  <si>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</si>
  <si>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</si>
  <si>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</si>
  <si>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</si>
  <si>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</si>
  <si>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</si>
  <si>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</si>
  <si>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</si>
  <si>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</si>
  <si>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</si>
  <si>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</si>
  <si>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</si>
  <si>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</si>
  <si>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</si>
  <si>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</si>
  <si>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</si>
  <si>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</si>
  <si>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</si>
  <si>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</si>
  <si>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</si>
  <si>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</si>
  <si>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</si>
  <si>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</si>
  <si>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</si>
  <si>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</si>
  <si>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</si>
  <si>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</si>
  <si>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</si>
  <si>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</si>
  <si>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</si>
  <si>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</si>
  <si>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</si>
  <si>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</si>
  <si>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</si>
  <si>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</si>
  <si>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</si>
  <si>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</si>
  <si>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</si>
  <si>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</si>
  <si>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</si>
  <si>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</si>
  <si>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</si>
  <si>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</si>
  <si>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</si>
  <si>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</si>
  <si>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</si>
  <si>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</si>
  <si>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</si>
  <si>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</si>
  <si>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</si>
  <si>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</si>
  <si>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</si>
  <si>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</si>
  <si>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</si>
  <si>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</si>
  <si>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</si>
  <si>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</si>
  <si>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</si>
  <si>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</si>
  <si>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</si>
  <si>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</si>
  <si>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</si>
  <si>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</si>
  <si>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</si>
  <si>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</si>
  <si>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</si>
  <si>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</si>
  <si>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</si>
  <si>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</si>
  <si>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</si>
  <si>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</si>
  <si>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</si>
  <si>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</si>
  <si>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</si>
  <si>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</si>
  <si>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</si>
  <si>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</si>
  <si>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</si>
  <si>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</si>
  <si>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</si>
  <si>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</si>
  <si>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</si>
  <si>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</si>
  <si>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</si>
  <si>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</si>
  <si>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</si>
  <si>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</si>
  <si>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</si>
  <si>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</si>
  <si>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</si>
  <si>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</si>
  <si>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</si>
  <si>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</si>
  <si>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</si>
  <si>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</si>
  <si>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</si>
  <si>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</si>
  <si>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</si>
  <si>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</si>
  <si>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</si>
  <si>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</si>
  <si>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</si>
  <si>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</si>
  <si>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</si>
  <si>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</si>
  <si>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</si>
  <si>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</si>
  <si>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</si>
  <si>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</si>
  <si>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</si>
  <si>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</si>
  <si>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</si>
  <si>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</si>
  <si>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</si>
  <si>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</si>
  <si>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</si>
  <si>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</si>
  <si>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</si>
  <si>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</si>
  <si>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</si>
  <si>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</si>
  <si>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</si>
  <si>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</si>
  <si>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</si>
  <si>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</si>
  <si>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</si>
  <si>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</si>
  <si>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</si>
  <si>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</si>
  <si>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</si>
  <si>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</si>
  <si>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</si>
  <si>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</si>
  <si>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</si>
  <si>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</si>
  <si>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</si>
  <si>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</si>
  <si>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</si>
  <si>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</si>
  <si>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</si>
  <si>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</si>
  <si>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</si>
  <si>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</si>
  <si>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</si>
  <si>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</si>
  <si>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</si>
  <si>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</si>
  <si>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</si>
  <si>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</si>
  <si>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</si>
  <si>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</si>
  <si>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</si>
  <si>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</si>
  <si>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</si>
  <si>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</si>
  <si>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</si>
  <si>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</si>
  <si>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</si>
  <si>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</si>
  <si>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</si>
  <si>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</si>
  <si>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</si>
  <si>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</si>
  <si>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</si>
  <si>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</si>
  <si>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</si>
  <si>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</si>
  <si>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</si>
  <si>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</si>
  <si>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</si>
  <si>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</si>
  <si>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</si>
  <si>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</si>
  <si>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</si>
  <si>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</si>
  <si>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</si>
  <si>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</si>
  <si>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</si>
  <si>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</si>
  <si>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</si>
  <si>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</si>
  <si>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</si>
  <si>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</si>
  <si>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</si>
  <si>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</si>
  <si>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</si>
  <si>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</si>
  <si>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</si>
  <si>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</si>
  <si>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</si>
  <si>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</si>
  <si>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</si>
  <si>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</si>
  <si>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</si>
  <si>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</si>
  <si>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</si>
  <si>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</si>
  <si>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</si>
  <si>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</si>
  <si>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</si>
  <si>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</si>
  <si>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</si>
  <si>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</si>
  <si>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</si>
  <si>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</si>
  <si>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</si>
  <si>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</si>
  <si>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</si>
  <si>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</si>
  <si>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</si>
  <si>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</si>
  <si>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</si>
  <si>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</si>
  <si>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</si>
  <si>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</si>
  <si>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</si>
  <si>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</si>
  <si>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</si>
  <si>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</si>
  <si>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</si>
  <si>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</si>
  <si>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</si>
  <si>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</si>
  <si>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</si>
  <si>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</si>
  <si>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</si>
  <si>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</si>
  <si>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</si>
  <si>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</si>
  <si>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</si>
  <si>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</si>
  <si>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</si>
  <si>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</si>
  <si>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</si>
  <si>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</si>
  <si>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</si>
  <si>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</si>
  <si>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</si>
  <si>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</si>
  <si>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</si>
  <si>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</si>
  <si>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</si>
  <si>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</si>
  <si>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</si>
  <si>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</si>
  <si>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</si>
  <si>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</si>
  <si>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</si>
  <si>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</si>
  <si>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</si>
  <si>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</si>
  <si>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</si>
  <si>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</si>
  <si>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</si>
  <si>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</si>
  <si>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</si>
  <si>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</si>
  <si>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</si>
  <si>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</si>
  <si>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</si>
  <si>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</si>
  <si>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</si>
  <si>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</si>
  <si>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</si>
  <si>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</si>
  <si>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</si>
  <si>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</si>
  <si>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</si>
  <si>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</si>
  <si>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</si>
  <si>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</si>
  <si>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</si>
  <si>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</si>
  <si>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</si>
  <si>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</si>
  <si>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</si>
  <si>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</si>
  <si>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</si>
  <si>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</si>
  <si>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</si>
  <si>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</si>
  <si>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</si>
  <si>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</si>
  <si>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</si>
  <si>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</si>
  <si>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</si>
  <si>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</si>
  <si>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</si>
  <si>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</si>
  <si>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</si>
  <si>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</si>
  <si>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</si>
  <si>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</si>
  <si>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</si>
  <si>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</si>
  <si>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</si>
  <si>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</si>
  <si>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</si>
  <si>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</si>
  <si>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</si>
  <si>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</si>
  <si>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</si>
  <si>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</si>
  <si>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</si>
  <si>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</si>
  <si>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</si>
  <si>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</si>
  <si>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</si>
  <si>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</si>
  <si>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</si>
  <si>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</si>
  <si>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</si>
  <si>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</si>
  <si>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</si>
  <si>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</si>
  <si>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</si>
  <si>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</si>
  <si>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</si>
  <si>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</si>
  <si>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</si>
  <si>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</si>
  <si>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</si>
  <si>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</si>
  <si>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</si>
  <si>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</si>
  <si>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</si>
  <si>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</si>
  <si>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</si>
  <si>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</si>
  <si>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</si>
  <si>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</si>
  <si>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</si>
  <si>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</si>
  <si>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</si>
  <si>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</si>
  <si>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</si>
  <si>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</si>
  <si>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</si>
  <si>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</si>
  <si>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</si>
  <si>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</si>
  <si>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</si>
  <si>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</si>
  <si>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</si>
  <si>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</si>
  <si>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</si>
  <si>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</si>
  <si>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</si>
  <si>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</si>
  <si>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</si>
  <si>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</si>
  <si>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</si>
  <si>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</si>
  <si>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</si>
  <si>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</si>
  <si>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</si>
  <si>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</si>
  <si>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</si>
  <si>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</si>
  <si>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</si>
  <si>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</si>
  <si>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</si>
  <si>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</si>
  <si>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</si>
  <si>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</si>
  <si>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</si>
  <si>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</si>
  <si>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</si>
  <si>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</si>
  <si>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</si>
  <si>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</si>
  <si>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</si>
  <si>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</si>
  <si>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</si>
  <si>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</si>
  <si>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</si>
  <si>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</si>
  <si>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</si>
  <si>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</si>
  <si>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</si>
  <si>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</si>
  <si>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</si>
  <si>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</si>
  <si>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</si>
  <si>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</si>
  <si>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</si>
  <si>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</si>
  <si>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</si>
  <si>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</si>
  <si>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</si>
  <si>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</si>
  <si>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</si>
  <si>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</si>
  <si>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</si>
  <si>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</si>
  <si>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</si>
  <si>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</si>
  <si>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</si>
  <si>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</si>
  <si>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</si>
  <si>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</si>
  <si>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</si>
  <si>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</si>
  <si>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</si>
  <si>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</si>
  <si>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</si>
  <si>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</si>
  <si>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</si>
  <si>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</si>
  <si>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</si>
  <si>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</si>
  <si>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</si>
  <si>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</si>
  <si>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</si>
  <si>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</si>
  <si>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</si>
  <si>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</si>
  <si>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</si>
  <si>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</si>
  <si>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</si>
  <si>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</si>
  <si>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</si>
  <si>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</si>
  <si>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</si>
  <si>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</si>
  <si>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</si>
  <si>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</si>
  <si>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</si>
  <si>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</si>
  <si>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</si>
  <si>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</si>
  <si>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</si>
  <si>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</si>
  <si>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</si>
  <si>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</si>
  <si>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</si>
  <si>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</si>
  <si>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</si>
  <si>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</si>
  <si>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</si>
  <si>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</si>
  <si>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</si>
  <si>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</si>
  <si>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</si>
  <si>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</si>
  <si>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</si>
  <si>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</si>
  <si>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</si>
  <si>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</si>
  <si>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</si>
  <si>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</si>
  <si>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</si>
  <si>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</si>
  <si>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</si>
  <si>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</si>
  <si>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</si>
  <si>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</si>
  <si>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</si>
  <si>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</si>
  <si>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</si>
  <si>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</si>
  <si>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</si>
  <si>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</si>
  <si>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</si>
  <si>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</si>
  <si>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</si>
  <si>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</si>
  <si>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</si>
  <si>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</si>
  <si>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</si>
  <si>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</si>
  <si>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</si>
  <si>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</si>
  <si>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</si>
  <si>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</si>
  <si>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</si>
  <si>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</si>
  <si>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</si>
  <si>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</si>
  <si>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</si>
  <si>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</si>
  <si>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</si>
  <si>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</si>
  <si>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</si>
  <si>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</si>
  <si>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</si>
  <si>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</si>
  <si>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</si>
  <si>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</si>
  <si>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</si>
  <si>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</si>
  <si>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</si>
  <si>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</si>
  <si>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</si>
  <si>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</si>
  <si>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</si>
  <si>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</si>
  <si>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</si>
  <si>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</si>
  <si>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</si>
  <si>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</si>
  <si>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</si>
  <si>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</si>
  <si>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</si>
  <si>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</si>
  <si>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</si>
  <si>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</si>
  <si>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</si>
  <si>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</si>
  <si>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</si>
  <si>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</si>
  <si>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</si>
  <si>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</si>
  <si>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</si>
  <si>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</si>
  <si>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</si>
  <si>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</si>
  <si>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</si>
  <si>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</si>
  <si>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</si>
  <si>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</si>
  <si>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</si>
  <si>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</si>
  <si>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</si>
  <si>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</si>
  <si>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</si>
  <si>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</si>
  <si>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</si>
  <si>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</si>
  <si>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</si>
  <si>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</si>
  <si>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</si>
  <si>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</si>
  <si>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</si>
  <si>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</si>
  <si>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</si>
  <si>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</si>
  <si>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</si>
  <si>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</si>
  <si>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</si>
  <si>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</si>
  <si>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</si>
  <si>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</si>
  <si>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</si>
  <si>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</si>
  <si>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</si>
  <si>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</si>
  <si>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</si>
  <si>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</si>
  <si>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</si>
  <si>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</si>
  <si>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</si>
  <si>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</si>
  <si>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</si>
  <si>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</si>
  <si>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</si>
  <si>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</si>
  <si>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</si>
  <si>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</si>
  <si>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</si>
  <si>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</si>
  <si>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</si>
  <si>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</si>
  <si>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</si>
  <si>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</si>
  <si>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</si>
  <si>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</si>
  <si>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</si>
  <si>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</si>
  <si>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</si>
  <si>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</si>
  <si>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</si>
  <si>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</si>
  <si>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</si>
  <si>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</si>
  <si>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</si>
  <si>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</si>
  <si>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</si>
  <si>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</si>
  <si>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</si>
  <si>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</si>
  <si>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</si>
  <si>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</si>
  <si>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</si>
  <si>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</si>
  <si>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</si>
  <si>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</si>
  <si>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</si>
  <si>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</si>
  <si>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</si>
  <si>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</si>
  <si>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</si>
  <si>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</si>
  <si>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</si>
  <si>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</si>
  <si>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</si>
  <si>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</si>
  <si>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</si>
  <si>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</si>
  <si>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</si>
  <si>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</si>
  <si>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</si>
  <si>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</si>
  <si>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</si>
  <si>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</si>
  <si>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</si>
  <si>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</si>
  <si>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</si>
  <si>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</si>
  <si>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</si>
  <si>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</si>
  <si>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</si>
  <si>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</si>
  <si>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</si>
  <si>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</si>
  <si>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</si>
  <si>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</si>
  <si>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</si>
  <si>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</si>
  <si>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</si>
  <si>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</si>
  <si>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</si>
  <si>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</si>
  <si>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</si>
  <si>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</si>
  <si>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</si>
  <si>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</si>
  <si>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</si>
  <si>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</si>
  <si>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</si>
  <si>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</si>
  <si>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</si>
  <si>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</si>
  <si>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</si>
  <si>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</si>
  <si>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</si>
  <si>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</si>
  <si>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</si>
  <si>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</si>
  <si>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</si>
  <si>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</si>
  <si>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</si>
  <si>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</si>
  <si>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</si>
  <si>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</si>
  <si>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</si>
  <si>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</si>
  <si>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</si>
  <si>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</si>
  <si>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</si>
  <si>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</si>
  <si>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</si>
  <si>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</si>
  <si>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</si>
  <si>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</si>
  <si>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</si>
  <si>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</si>
  <si>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</si>
  <si>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</si>
  <si>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</si>
  <si>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</si>
  <si>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</si>
  <si>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</si>
  <si>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</si>
  <si>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</si>
  <si>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</si>
  <si>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</si>
  <si>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</si>
  <si>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</si>
  <si>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</si>
  <si>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</si>
  <si>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</si>
  <si>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</si>
  <si>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</si>
  <si>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</si>
  <si>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</si>
  <si>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</si>
  <si>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</si>
  <si>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</si>
  <si>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</si>
  <si>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</si>
  <si>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</si>
  <si>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</si>
  <si>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</si>
  <si>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</si>
  <si>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</si>
  <si>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</si>
  <si>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</si>
  <si>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</si>
  <si>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</si>
  <si>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</si>
  <si>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</si>
  <si>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</si>
  <si>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</si>
  <si>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</si>
  <si>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</si>
  <si>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</si>
  <si>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</si>
  <si>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</si>
  <si>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</si>
  <si>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</si>
  <si>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</si>
  <si>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</si>
  <si>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</si>
  <si>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</si>
  <si>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</si>
  <si>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</si>
  <si>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</si>
  <si>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</si>
  <si>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</si>
  <si>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</si>
  <si>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</si>
  <si>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</si>
  <si>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</si>
  <si>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</si>
  <si>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</si>
  <si>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</si>
  <si>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</si>
  <si>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</si>
  <si>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</si>
  <si>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</si>
  <si>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</si>
  <si>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</si>
  <si>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</si>
  <si>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</si>
  <si>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</si>
  <si>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</si>
  <si>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</si>
  <si>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</si>
  <si>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</si>
  <si>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</si>
  <si>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</si>
  <si>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</si>
  <si>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</si>
  <si>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</si>
  <si>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</si>
  <si>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</si>
  <si>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</si>
  <si>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</si>
  <si>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</si>
  <si>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</si>
  <si>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</si>
  <si>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</si>
  <si>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</si>
  <si>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</si>
  <si>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</si>
  <si>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</si>
  <si>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</si>
  <si>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</si>
  <si>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</si>
  <si>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</si>
  <si>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</si>
  <si>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</si>
  <si>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</si>
  <si>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</si>
  <si>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</si>
  <si>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</si>
  <si>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</si>
  <si>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</si>
  <si>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</si>
  <si>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</si>
  <si>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</si>
  <si>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</si>
  <si>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</si>
  <si>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</si>
  <si>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</si>
  <si>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</si>
  <si>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</si>
  <si>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</si>
  <si>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</si>
  <si>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</si>
  <si>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</si>
  <si>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</si>
  <si>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</si>
  <si>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</si>
  <si>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</si>
  <si>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</si>
  <si>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</si>
  <si>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</si>
  <si>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</si>
  <si>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</si>
  <si>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</si>
  <si>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</si>
  <si>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</si>
  <si>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</si>
  <si>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</si>
  <si>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</si>
  <si>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</si>
  <si>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</si>
  <si>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</si>
  <si>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</si>
  <si>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</si>
  <si>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</si>
  <si>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</si>
  <si>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</si>
  <si>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</si>
  <si>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</si>
  <si>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</si>
  <si>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</si>
  <si>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</si>
  <si>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</si>
  <si>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</si>
  <si>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</si>
  <si>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</si>
  <si>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</si>
  <si>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</si>
  <si>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</si>
  <si>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</si>
  <si>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</si>
  <si>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</si>
  <si>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</si>
  <si>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</si>
  <si>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</si>
  <si>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</si>
  <si>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</si>
  <si>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</si>
  <si>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</si>
  <si>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</si>
  <si>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</si>
  <si>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</si>
  <si>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</si>
  <si>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</si>
  <si>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</si>
  <si>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</si>
  <si>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</si>
  <si>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</si>
  <si>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</si>
  <si>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</si>
  <si>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</si>
  <si>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</si>
  <si>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</si>
  <si>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</si>
  <si>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</si>
  <si>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</si>
  <si>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</si>
  <si>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</si>
  <si>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</si>
  <si>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</si>
  <si>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</si>
  <si>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</si>
  <si>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</si>
  <si>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</si>
  <si>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</si>
  <si>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</si>
  <si>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</si>
  <si>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</si>
  <si>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</si>
  <si>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</si>
  <si>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</si>
  <si>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</si>
  <si>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</si>
  <si>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</si>
  <si>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</si>
  <si>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</si>
  <si>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</si>
  <si>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</si>
  <si>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</si>
  <si>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</si>
  <si>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</si>
  <si>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</si>
  <si>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</si>
  <si>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</si>
  <si>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</si>
  <si>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</si>
  <si>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</si>
  <si>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</si>
  <si>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</si>
  <si>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</si>
  <si>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</si>
  <si>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</si>
  <si>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</si>
  <si>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</si>
  <si>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</si>
  <si>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</si>
  <si>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</si>
  <si>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</si>
  <si>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</si>
  <si>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</si>
  <si>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</si>
  <si>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</si>
  <si>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</si>
  <si>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</si>
  <si>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</si>
  <si>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</si>
  <si>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</si>
  <si>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</si>
  <si>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</si>
  <si>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</si>
  <si>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</si>
  <si>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</si>
  <si>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</si>
  <si>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</si>
  <si>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</si>
  <si>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</si>
  <si>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</si>
  <si>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</si>
  <si>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</si>
  <si>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</si>
  <si>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</si>
  <si>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</si>
  <si>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</si>
  <si>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</si>
  <si>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</si>
  <si>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</si>
  <si>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</si>
  <si>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</si>
  <si>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</si>
  <si>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</si>
  <si>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</si>
  <si>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</si>
  <si>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</si>
  <si>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</si>
  <si>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</si>
  <si>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</si>
  <si>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</si>
  <si>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</si>
  <si>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</si>
  <si>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</si>
  <si>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</si>
  <si>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</si>
  <si>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</si>
  <si>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</si>
  <si>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</si>
  <si>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</si>
  <si>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</si>
  <si>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</si>
  <si>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</si>
  <si>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</si>
  <si>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</si>
  <si>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</si>
  <si>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</si>
  <si>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</si>
  <si>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</si>
  <si>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</si>
  <si>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</si>
  <si>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</si>
  <si>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</si>
  <si>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</si>
  <si>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</si>
  <si>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</si>
  <si>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</si>
  <si>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</si>
  <si>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</si>
  <si>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</si>
  <si>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</si>
  <si>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</si>
  <si>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</si>
  <si>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</si>
  <si>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</si>
  <si>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</si>
  <si>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</si>
  <si>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</si>
  <si>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</si>
  <si>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</si>
  <si>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</si>
  <si>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</si>
  <si>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</si>
  <si>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</si>
  <si>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</si>
  <si>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</si>
  <si>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</si>
  <si>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</si>
  <si>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</si>
  <si>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</si>
  <si>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</si>
  <si>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</si>
  <si>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</si>
  <si>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</si>
  <si>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</si>
  <si>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</si>
  <si>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</si>
  <si>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</si>
  <si>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</si>
  <si>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</si>
  <si>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</si>
  <si>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</si>
  <si>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</si>
  <si>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</si>
  <si>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</si>
  <si>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</si>
  <si>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</si>
  <si>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</si>
  <si>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</si>
  <si>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</si>
  <si>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</si>
  <si>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</si>
  <si>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</si>
  <si>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</si>
  <si>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</si>
  <si>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</si>
  <si>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</si>
  <si>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</si>
  <si>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</si>
  <si>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</si>
  <si>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</si>
  <si>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</si>
  <si>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</si>
  <si>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</si>
  <si>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</si>
  <si>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</si>
  <si>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</si>
  <si>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</si>
  <si>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</si>
  <si>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</si>
  <si>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</si>
  <si>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</si>
  <si>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</si>
  <si>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</si>
  <si>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</si>
  <si>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</si>
  <si>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</si>
  <si>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</si>
  <si>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</si>
  <si>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</si>
  <si>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</si>
  <si>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</si>
  <si>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</si>
  <si>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</si>
  <si>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</si>
  <si>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</si>
  <si>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</si>
  <si>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</si>
  <si>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</si>
  <si>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</si>
  <si>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</si>
  <si>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</si>
  <si>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</si>
  <si>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</si>
  <si>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</si>
  <si>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</si>
  <si>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</si>
  <si>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</si>
  <si>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</si>
  <si>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</si>
  <si>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</si>
  <si>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</si>
  <si>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</si>
  <si>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</si>
  <si>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</si>
  <si>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</si>
  <si>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</si>
  <si>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</si>
  <si>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</si>
  <si>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</si>
  <si>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</si>
  <si>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</si>
  <si>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</si>
  <si>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</si>
  <si>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</si>
  <si>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</si>
  <si>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</si>
  <si>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</si>
  <si>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</si>
  <si>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</si>
  <si>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</si>
  <si>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</si>
  <si>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</si>
  <si>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</si>
  <si>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</si>
  <si>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</si>
  <si>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</si>
  <si>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</si>
  <si>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</si>
  <si>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</si>
  <si>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</si>
  <si>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</si>
  <si>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</si>
  <si>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</si>
  <si>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</si>
  <si>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</si>
  <si>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</si>
  <si>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</si>
  <si>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</si>
  <si>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</si>
  <si>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</si>
  <si>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</si>
  <si>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</si>
  <si>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</si>
  <si>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</si>
  <si>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</si>
  <si>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</si>
  <si>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</si>
  <si>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</si>
  <si>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</si>
  <si>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</si>
  <si>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</si>
  <si>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</si>
  <si>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</si>
  <si>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</si>
  <si>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</si>
  <si>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</si>
  <si>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</si>
  <si>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</si>
  <si>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</si>
  <si>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</si>
  <si>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</si>
  <si>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</si>
  <si>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</si>
  <si>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</si>
  <si>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</si>
  <si>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</si>
  <si>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</si>
  <si>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</si>
  <si>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</si>
  <si>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</si>
  <si>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</si>
  <si>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</si>
  <si>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</si>
  <si>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</si>
  <si>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</si>
  <si>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</si>
  <si>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</si>
  <si>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</si>
  <si>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</si>
  <si>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</si>
  <si>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</si>
  <si>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</si>
  <si>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</si>
  <si>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</si>
  <si>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</si>
  <si>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</si>
  <si>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</si>
  <si>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</si>
  <si>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</si>
  <si>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</si>
  <si>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</si>
  <si>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</si>
  <si>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</si>
  <si>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</si>
  <si>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</si>
  <si>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</si>
  <si>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</si>
  <si>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</si>
  <si>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</si>
  <si>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</si>
  <si>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</si>
  <si>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</si>
  <si>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</si>
  <si>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</si>
  <si>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</si>
  <si>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</si>
  <si>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</si>
  <si>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</si>
  <si>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</si>
  <si>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</si>
  <si>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</si>
  <si>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</si>
  <si>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</si>
  <si>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</si>
  <si>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</si>
  <si>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</si>
  <si>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</si>
  <si>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</si>
  <si>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</si>
  <si>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</si>
  <si>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</si>
  <si>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</si>
  <si>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</si>
  <si>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</si>
  <si>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</si>
  <si>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</si>
  <si>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</si>
  <si>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</si>
  <si>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</si>
  <si>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</si>
  <si>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</si>
  <si>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</si>
  <si>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</si>
  <si>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</si>
  <si>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</si>
  <si>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</si>
  <si>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</si>
  <si>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</si>
  <si>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</si>
  <si>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</si>
  <si>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</si>
  <si>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</si>
  <si>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</si>
  <si>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</si>
  <si>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</si>
  <si>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</si>
  <si>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</si>
  <si>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</si>
  <si>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</si>
  <si>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</si>
  <si>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</si>
  <si>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</si>
  <si>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</si>
  <si>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</si>
  <si>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</si>
  <si>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</si>
  <si>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</si>
  <si>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</si>
  <si>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</si>
  <si>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</si>
  <si>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</si>
  <si>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</si>
  <si>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</si>
  <si>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</si>
  <si>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</si>
  <si>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</si>
  <si>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</si>
  <si>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</si>
  <si>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</si>
  <si>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</si>
  <si>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</si>
  <si>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</si>
  <si>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</si>
  <si>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</si>
  <si>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</si>
  <si>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</si>
  <si>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</si>
  <si>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</si>
  <si>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</si>
  <si>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</si>
  <si>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</si>
  <si>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</si>
  <si>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</si>
  <si>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</si>
  <si>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</si>
  <si>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</si>
  <si>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</si>
  <si>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</si>
  <si>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</si>
  <si>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</si>
  <si>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</si>
  <si>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</si>
  <si>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</si>
  <si>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</si>
  <si>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</si>
  <si>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</si>
  <si>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</si>
  <si>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</si>
  <si>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</si>
  <si>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</si>
  <si>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</si>
  <si>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</si>
  <si>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</si>
  <si>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</si>
  <si>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</si>
  <si>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</si>
  <si>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</si>
  <si>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</si>
  <si>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</si>
  <si>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</si>
  <si>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</si>
  <si>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</si>
  <si>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</si>
  <si>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</si>
  <si>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</si>
  <si>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</si>
  <si>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</si>
  <si>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</si>
  <si>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</si>
  <si>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</si>
  <si>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</si>
  <si>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</si>
  <si>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</si>
  <si>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</si>
  <si>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</si>
  <si>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</si>
  <si>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</si>
  <si>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</si>
  <si>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</si>
  <si>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</si>
  <si>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</si>
  <si>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</si>
  <si>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</si>
  <si>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</si>
  <si>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</si>
  <si>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</si>
  <si>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</si>
  <si>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</si>
  <si>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</si>
  <si>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</si>
  <si>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</si>
  <si>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</si>
  <si>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</si>
  <si>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</si>
  <si>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</si>
  <si>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</si>
  <si>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</si>
  <si>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</si>
  <si>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</si>
  <si>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</si>
  <si>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</si>
  <si>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</si>
  <si>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</si>
  <si>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</si>
  <si>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</si>
  <si>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</si>
  <si>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</si>
  <si>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</si>
  <si>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</si>
  <si>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</si>
  <si>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</si>
  <si>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</si>
  <si>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</si>
  <si>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</si>
  <si>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</si>
  <si>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</si>
  <si>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</si>
  <si>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</si>
  <si>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</si>
  <si>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</si>
  <si>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</si>
  <si>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</si>
  <si>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</si>
  <si>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</si>
  <si>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</si>
  <si>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</si>
  <si>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</si>
  <si>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</si>
  <si>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</si>
  <si>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</si>
  <si>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</si>
  <si>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</si>
  <si>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</si>
  <si>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</si>
  <si>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</si>
  <si>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</si>
  <si>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</si>
  <si>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</si>
  <si>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</si>
  <si>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</si>
  <si>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</si>
  <si>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</si>
  <si>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</si>
  <si>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</si>
  <si>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</si>
  <si>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</si>
  <si>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</si>
  <si>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</si>
  <si>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</si>
  <si>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</si>
  <si>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</si>
  <si>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</si>
  <si>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</si>
  <si>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</si>
  <si>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</si>
  <si>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</si>
  <si>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</si>
  <si>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</si>
  <si>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</si>
  <si>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</si>
  <si>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</si>
  <si>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</si>
  <si>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</si>
  <si>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</si>
  <si>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</si>
  <si>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</si>
  <si>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</si>
  <si>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</si>
  <si>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</si>
  <si>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</si>
  <si>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</si>
  <si>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</si>
  <si>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</si>
  <si>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</si>
  <si>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</si>
  <si>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</si>
  <si>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</si>
  <si>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</si>
  <si>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</si>
  <si>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</si>
  <si>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</si>
  <si>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</si>
  <si>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</si>
  <si>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</si>
  <si>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</si>
  <si>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</si>
  <si>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</si>
  <si>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</si>
  <si>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</si>
  <si>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</si>
  <si>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</si>
  <si>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</si>
  <si>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</si>
  <si>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</si>
  <si>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</si>
  <si>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</si>
  <si>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</si>
  <si>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</si>
  <si>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</si>
  <si>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</si>
  <si>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</si>
  <si>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</si>
  <si>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</si>
  <si>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</si>
  <si>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</si>
  <si>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</si>
  <si>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</si>
  <si>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</si>
  <si>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</si>
  <si>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</si>
  <si>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</si>
  <si>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</si>
  <si>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</si>
  <si>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</si>
  <si>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</si>
  <si>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</si>
  <si>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</si>
  <si>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</si>
  <si>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</si>
  <si>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</si>
  <si>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</si>
  <si>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</si>
  <si>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</si>
  <si>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</si>
  <si>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</si>
  <si>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</si>
  <si>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</si>
  <si>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</si>
  <si>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</si>
  <si>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</si>
  <si>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</si>
  <si>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</si>
  <si>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</si>
  <si>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</si>
  <si>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</si>
  <si>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</si>
  <si>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</si>
  <si>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</si>
  <si>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</si>
  <si>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</si>
  <si>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</si>
  <si>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</si>
  <si>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</si>
  <si>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</si>
  <si>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</si>
  <si>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</si>
  <si>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</si>
  <si>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</si>
  <si>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</si>
  <si>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</si>
  <si>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</si>
  <si>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</si>
  <si>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</si>
  <si>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</si>
  <si>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</si>
  <si>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</si>
  <si>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</si>
  <si>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</si>
  <si>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</si>
  <si>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</si>
  <si>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</si>
  <si>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</si>
  <si>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</si>
  <si>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</si>
  <si>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</si>
  <si>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</si>
  <si>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</si>
  <si>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</si>
  <si>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</si>
  <si>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</si>
  <si>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</si>
  <si>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</si>
  <si>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</si>
  <si>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</si>
  <si>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</si>
  <si>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</si>
  <si>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</si>
  <si>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</si>
  <si>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</si>
  <si>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</si>
  <si>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</si>
  <si>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</si>
  <si>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</si>
  <si>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</si>
  <si>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</si>
  <si>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</si>
  <si>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</si>
  <si>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</si>
  <si>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</si>
  <si>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</si>
  <si>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</si>
  <si>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</si>
  <si>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</si>
  <si>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</si>
  <si>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</si>
  <si>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</si>
  <si>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</si>
  <si>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</si>
  <si>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</si>
  <si>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</si>
  <si>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</si>
  <si>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</si>
  <si>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</si>
  <si>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</si>
  <si>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</si>
  <si>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</si>
  <si>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</si>
  <si>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</si>
  <si>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</si>
  <si>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</si>
  <si>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</si>
  <si>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</si>
  <si>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</si>
  <si>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</si>
  <si>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</si>
  <si>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</si>
  <si>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</si>
  <si>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</si>
  <si>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</si>
  <si>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</si>
  <si>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</si>
  <si>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</si>
  <si>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</si>
  <si>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</si>
  <si>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</si>
  <si>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</si>
  <si>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</si>
  <si>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</si>
  <si>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</si>
  <si>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</si>
  <si>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</si>
  <si>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</si>
  <si>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</si>
  <si>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</si>
  <si>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</si>
  <si>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</si>
  <si>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</si>
  <si>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</si>
  <si>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</si>
  <si>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</si>
  <si>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</si>
  <si>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</si>
  <si>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</si>
  <si>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</si>
  <si>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</si>
  <si>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</si>
  <si>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</si>
  <si>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</si>
  <si>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</si>
  <si>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</si>
  <si>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</si>
  <si>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</si>
  <si>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</si>
  <si>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</si>
  <si>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</si>
  <si>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</si>
  <si>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</si>
  <si>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</si>
  <si>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</si>
  <si>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</si>
  <si>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</si>
  <si>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</si>
  <si>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</si>
  <si>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</si>
  <si>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</si>
  <si>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</si>
  <si>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</si>
  <si>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</si>
  <si>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</si>
  <si>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</si>
  <si>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</si>
  <si>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</si>
  <si>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</si>
  <si>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</si>
  <si>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</si>
  <si>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</si>
  <si>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</si>
  <si>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</si>
  <si>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</si>
  <si>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</si>
  <si>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</si>
  <si>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</si>
  <si>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</si>
  <si>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</si>
  <si>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</si>
  <si>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</si>
  <si>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</si>
  <si>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</si>
  <si>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</si>
  <si>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</si>
  <si>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</si>
  <si>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</si>
  <si>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</si>
  <si>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</si>
  <si>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</si>
  <si>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</si>
  <si>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</si>
  <si>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</si>
  <si>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</si>
  <si>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</si>
  <si>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</si>
  <si>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</si>
  <si>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</si>
  <si>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</si>
  <si>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</si>
  <si>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</si>
  <si>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</si>
  <si>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</si>
  <si>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</si>
  <si>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</si>
  <si>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</si>
  <si>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</si>
  <si>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</si>
  <si>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</si>
  <si>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</si>
  <si>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</si>
  <si>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</si>
  <si>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</si>
  <si>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</si>
  <si>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</si>
  <si>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</si>
  <si>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</si>
  <si>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</si>
  <si>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</si>
  <si>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</si>
  <si>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</si>
  <si>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</si>
  <si>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</si>
  <si>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</si>
  <si>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</si>
  <si>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</si>
  <si>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</si>
  <si>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</si>
  <si>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</si>
  <si>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</si>
  <si>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</si>
  <si>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</si>
  <si>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</si>
  <si>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</si>
  <si>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</si>
  <si>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</si>
  <si>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</si>
  <si>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</si>
  <si>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</si>
  <si>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</si>
  <si>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</si>
  <si>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</si>
  <si>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</si>
  <si>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</si>
  <si>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</si>
  <si>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</si>
  <si>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</si>
  <si>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</si>
  <si>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</si>
  <si>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</si>
  <si>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</si>
  <si>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</si>
  <si>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</si>
  <si>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</si>
  <si>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</si>
  <si>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</si>
  <si>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</si>
  <si>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</si>
  <si>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</si>
  <si>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</si>
  <si>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</si>
  <si>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</si>
  <si>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</si>
  <si>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</si>
  <si>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</si>
  <si>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</si>
  <si>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</si>
  <si>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</si>
  <si>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</si>
  <si>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</si>
  <si>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</si>
  <si>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</si>
  <si>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</si>
  <si>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</si>
  <si>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</si>
  <si>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</si>
  <si>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</si>
  <si>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</si>
  <si>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</si>
  <si>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</si>
  <si>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</si>
  <si>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</si>
  <si>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</si>
  <si>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</si>
  <si>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</si>
  <si>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</si>
  <si>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</si>
  <si>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</si>
  <si>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</si>
  <si>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</si>
  <si>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</si>
  <si>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</si>
  <si>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</si>
  <si>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</si>
  <si>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</si>
  <si>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</si>
  <si>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</si>
  <si>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</si>
  <si>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</si>
  <si>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</si>
  <si>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</si>
  <si>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</si>
  <si>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</si>
  <si>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</si>
  <si>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</si>
  <si>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</si>
  <si>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</si>
  <si>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</si>
  <si>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</si>
  <si>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</si>
  <si>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</si>
  <si>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</si>
  <si>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</si>
  <si>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</si>
  <si>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</si>
  <si>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</si>
  <si>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</si>
  <si>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</si>
  <si>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</si>
  <si>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</si>
  <si>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</si>
  <si>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</si>
  <si>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</si>
  <si>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</si>
  <si>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</si>
  <si>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</si>
  <si>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</si>
  <si>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</si>
  <si>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</si>
  <si>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</si>
  <si>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</si>
  <si>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</si>
  <si>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</si>
  <si>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</si>
  <si>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</si>
  <si>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</si>
  <si>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</si>
  <si>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</si>
  <si>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</si>
  <si>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</si>
  <si>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</si>
  <si>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</si>
  <si>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</si>
  <si>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</si>
  <si>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</si>
  <si>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</si>
  <si>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</si>
  <si>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</si>
  <si>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</si>
  <si>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</si>
  <si>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</si>
  <si>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</si>
  <si>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</si>
  <si>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</si>
  <si>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</si>
  <si>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</si>
  <si>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</si>
  <si>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</si>
  <si>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</si>
  <si>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</si>
  <si>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</si>
  <si>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</si>
  <si>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</si>
  <si>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</si>
  <si>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</si>
  <si>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</si>
  <si>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</si>
  <si>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</si>
  <si>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</si>
  <si>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</si>
  <si>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</si>
  <si>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</si>
  <si>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</si>
  <si>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</si>
  <si>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</si>
  <si>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</si>
  <si>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</si>
  <si>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</si>
  <si>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</si>
  <si>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</si>
  <si>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</si>
  <si>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</si>
  <si>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</si>
  <si>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</si>
  <si>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</si>
  <si>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</si>
  <si>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</si>
  <si>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</si>
  <si>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</si>
  <si>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</si>
  <si>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</si>
  <si>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</si>
  <si>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</si>
  <si>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</si>
  <si>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</si>
  <si>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</si>
  <si>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</si>
  <si>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</si>
  <si>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</si>
  <si>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</si>
  <si>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</si>
  <si>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</si>
  <si>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</si>
  <si>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</si>
  <si>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</si>
  <si>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</si>
  <si>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</si>
  <si>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</si>
  <si>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</si>
  <si>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</si>
  <si>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</si>
  <si>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</si>
  <si>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</si>
  <si>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</si>
  <si>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</si>
  <si>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</si>
  <si>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</si>
  <si>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</si>
  <si>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</si>
  <si>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</si>
  <si>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</si>
  <si>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</si>
  <si>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</si>
  <si>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</si>
  <si>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</si>
  <si>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</si>
  <si>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</si>
  <si>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</si>
  <si>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</si>
  <si>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</si>
  <si>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</si>
  <si>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</si>
  <si>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</si>
  <si>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</si>
  <si>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</si>
  <si>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</si>
  <si>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</si>
  <si>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</si>
  <si>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</si>
  <si>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</si>
  <si>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</si>
  <si>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</si>
  <si>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</si>
  <si>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</si>
  <si>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</si>
  <si>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</si>
  <si>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</si>
  <si>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</si>
  <si>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</si>
  <si>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</si>
  <si>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</si>
  <si>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</si>
  <si>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</si>
  <si>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</si>
  <si>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</si>
  <si>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</si>
  <si>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</si>
  <si>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</si>
  <si>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</si>
  <si>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</si>
  <si>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</si>
  <si>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</si>
  <si>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</si>
  <si>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</si>
  <si>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</si>
  <si>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</si>
  <si>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</si>
  <si>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</si>
  <si>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</si>
  <si>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</si>
  <si>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</si>
  <si>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</si>
  <si>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</si>
  <si>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</si>
  <si>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</si>
  <si>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</si>
  <si>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</si>
  <si>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</si>
  <si>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</si>
  <si>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</si>
  <si>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</si>
  <si>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</si>
  <si>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</si>
  <si>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</si>
  <si>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</si>
  <si>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</si>
  <si>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</si>
  <si>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</si>
  <si>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</si>
  <si>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</si>
  <si>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</si>
  <si>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</si>
  <si>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</si>
  <si>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</si>
  <si>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</si>
  <si>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</si>
  <si>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</si>
  <si>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</si>
  <si>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</si>
  <si>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</si>
  <si>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</si>
  <si>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</si>
  <si>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</si>
  <si>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</si>
  <si>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</si>
  <si>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</si>
  <si>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</si>
  <si>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</si>
  <si>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</si>
  <si>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</si>
  <si>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</si>
  <si>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</si>
  <si>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</si>
  <si>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</si>
  <si>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</si>
  <si>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</si>
  <si>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</si>
  <si>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</si>
  <si>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</si>
  <si>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</si>
  <si>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</si>
  <si>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</si>
  <si>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</si>
  <si>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</si>
  <si>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</si>
  <si>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</si>
  <si>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</si>
  <si>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</si>
  <si>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</si>
  <si>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</si>
  <si>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</si>
  <si>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</si>
  <si>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</si>
  <si>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</si>
  <si>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</si>
  <si>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</si>
  <si>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</si>
  <si>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</si>
  <si>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</si>
  <si>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</si>
  <si>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</si>
  <si>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</si>
  <si>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</si>
  <si>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</si>
  <si>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</si>
  <si>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</si>
  <si>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</si>
  <si>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</si>
  <si>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</si>
  <si>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</si>
  <si>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</si>
  <si>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</si>
  <si>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</si>
  <si>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</si>
  <si>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</si>
  <si>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</si>
  <si>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</si>
  <si>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</si>
  <si>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</si>
  <si>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</si>
  <si>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</si>
  <si>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</si>
  <si>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</si>
  <si>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</si>
  <si>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</si>
  <si>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</si>
  <si>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</si>
  <si>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</si>
  <si>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</si>
  <si>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</si>
  <si>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</si>
  <si>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</si>
  <si>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</si>
  <si>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</si>
  <si>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</si>
  <si>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</si>
  <si>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</si>
  <si>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</si>
  <si>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</si>
  <si>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</si>
  <si>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</si>
  <si>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</si>
  <si>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</si>
  <si>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</si>
  <si>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</si>
  <si>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</si>
  <si>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</si>
  <si>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</si>
  <si>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</si>
  <si>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</si>
  <si>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</si>
  <si>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</si>
  <si>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</si>
  <si>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</si>
  <si>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</si>
  <si>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</si>
  <si>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</si>
  <si>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</si>
  <si>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</si>
  <si>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</si>
  <si>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</si>
  <si>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</si>
  <si>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</si>
  <si>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</si>
  <si>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</si>
  <si>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</si>
  <si>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</si>
  <si>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</si>
  <si>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</si>
  <si>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</si>
  <si>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</si>
  <si>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</si>
  <si>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</si>
  <si>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</si>
  <si>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</si>
  <si>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</si>
  <si>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</si>
  <si>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</si>
  <si>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</si>
  <si>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</si>
  <si>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</si>
  <si>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</si>
  <si>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</si>
  <si>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</si>
  <si>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</si>
  <si>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</si>
  <si>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</si>
  <si>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</si>
  <si>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</si>
  <si>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</si>
  <si>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</si>
  <si>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</si>
  <si>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</si>
  <si>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</si>
  <si>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</si>
  <si>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</si>
  <si>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</si>
  <si>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</si>
  <si>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</si>
  <si>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</si>
  <si>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</si>
  <si>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</si>
  <si>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</si>
  <si>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</si>
  <si>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</si>
  <si>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</si>
  <si>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</si>
  <si>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</si>
  <si>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</si>
  <si>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</si>
  <si>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</si>
  <si>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</si>
  <si>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</si>
  <si>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</si>
  <si>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</si>
  <si>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</si>
  <si>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</si>
  <si>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</si>
  <si>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</si>
  <si>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</si>
  <si>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</si>
  <si>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</si>
  <si>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</si>
  <si>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</si>
  <si>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</si>
  <si>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</si>
  <si>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</si>
  <si>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</si>
  <si>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</si>
  <si>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</si>
  <si>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</si>
  <si>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</si>
  <si>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</si>
  <si>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</si>
  <si>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</si>
  <si>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</si>
  <si>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</si>
  <si>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</si>
  <si>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</si>
  <si>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</si>
  <si>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</si>
  <si>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</si>
  <si>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</si>
  <si>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</si>
  <si>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</si>
  <si>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</si>
  <si>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</si>
  <si>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</si>
  <si>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</si>
  <si>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</si>
  <si>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</si>
  <si>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</si>
  <si>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</si>
  <si>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</si>
  <si>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</si>
  <si>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</si>
  <si>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</si>
  <si>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</si>
  <si>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</si>
  <si>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</si>
  <si>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</si>
  <si>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</si>
  <si>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</si>
  <si>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</si>
  <si>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</si>
  <si>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</si>
  <si>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</si>
  <si>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</si>
  <si>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</si>
  <si>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</si>
  <si>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</si>
  <si>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</si>
  <si>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</si>
  <si>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</si>
  <si>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</si>
  <si>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</si>
  <si>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</si>
  <si>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</si>
  <si>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</si>
  <si>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</si>
  <si>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</si>
  <si>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</si>
  <si>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</si>
  <si>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</si>
  <si>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</si>
  <si>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</si>
  <si>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</si>
  <si>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</si>
  <si>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</si>
  <si>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</si>
  <si>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</si>
  <si>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</si>
  <si>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</si>
  <si>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</si>
  <si>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</si>
  <si>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</si>
  <si>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</si>
  <si>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</si>
  <si>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</si>
  <si>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</si>
  <si>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</si>
  <si>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</si>
  <si>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</si>
  <si>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</si>
  <si>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</si>
  <si>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</si>
  <si>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</si>
  <si>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</si>
  <si>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</si>
  <si>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</si>
  <si>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</si>
  <si>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</si>
  <si>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</si>
  <si>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</si>
  <si>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</si>
  <si>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</si>
  <si>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</si>
  <si>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</si>
  <si>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</si>
  <si>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</si>
  <si>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</si>
  <si>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</si>
  <si>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</si>
  <si>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</si>
  <si>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</si>
  <si>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</si>
  <si>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</si>
  <si>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</si>
  <si>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</si>
  <si>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</si>
  <si>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</si>
  <si>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</si>
  <si>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</si>
  <si>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</si>
  <si>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</si>
  <si>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</si>
  <si>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</si>
  <si>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</si>
  <si>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</si>
  <si>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</si>
  <si>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</si>
  <si>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</si>
  <si>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</si>
  <si>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</si>
  <si>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</si>
  <si>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</si>
  <si>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</si>
  <si>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</si>
  <si>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</si>
  <si>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</si>
  <si>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</si>
  <si>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</si>
  <si>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</si>
  <si>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</si>
  <si>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</si>
  <si>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</si>
  <si>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</si>
  <si>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</si>
  <si>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</si>
  <si>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</si>
  <si>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</si>
  <si>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</si>
  <si>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</si>
  <si>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</si>
  <si>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</si>
  <si>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</si>
  <si>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</si>
  <si>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</si>
  <si>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</si>
  <si>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</si>
  <si>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</si>
  <si>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</si>
  <si>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</si>
  <si>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</si>
  <si>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</si>
  <si>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</si>
  <si>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</si>
  <si>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</si>
  <si>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</si>
  <si>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</si>
  <si>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</si>
  <si>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</si>
  <si>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</si>
  <si>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</si>
  <si>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</si>
  <si>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</si>
  <si>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</si>
  <si>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</si>
  <si>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</si>
  <si>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</si>
  <si>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</si>
  <si>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</si>
  <si>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</si>
  <si>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</si>
  <si>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</si>
  <si>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</si>
  <si>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</si>
  <si>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</si>
  <si>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</si>
  <si>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</si>
  <si>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</si>
  <si>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</si>
  <si>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</si>
  <si>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</si>
  <si>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</si>
  <si>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</si>
  <si>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</si>
  <si>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</si>
  <si>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</si>
  <si>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</si>
  <si>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</si>
  <si>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</si>
  <si>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</si>
  <si>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</si>
  <si>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</si>
  <si>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</si>
  <si>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</si>
  <si>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</si>
  <si>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</si>
  <si>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</si>
  <si>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</si>
  <si>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</si>
  <si>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</si>
  <si>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</si>
  <si>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</si>
  <si>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</si>
  <si>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</si>
  <si>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</si>
  <si>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</si>
  <si>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</si>
  <si>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</si>
  <si>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</si>
  <si>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</si>
  <si>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</si>
  <si>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</si>
  <si>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</si>
  <si>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</si>
  <si>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</si>
  <si>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</si>
  <si>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</si>
  <si>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</si>
  <si>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</si>
  <si>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</si>
  <si>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</si>
  <si>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</si>
  <si>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</si>
  <si>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</si>
  <si>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</si>
  <si>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</si>
  <si>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</si>
  <si>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</si>
  <si>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</si>
  <si>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</si>
  <si>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</si>
  <si>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</si>
  <si>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</si>
  <si>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</si>
  <si>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</si>
  <si>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</si>
  <si>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</si>
  <si>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</si>
  <si>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</si>
  <si>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</si>
  <si>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</si>
  <si>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</si>
  <si>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</si>
  <si>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</si>
  <si>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</si>
  <si>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</si>
  <si>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</si>
  <si>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</si>
  <si>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</si>
  <si>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</si>
  <si>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</si>
  <si>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</si>
  <si>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</si>
  <si>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</si>
  <si>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</si>
  <si>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</si>
  <si>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</si>
  <si>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</si>
  <si>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</si>
  <si>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</si>
  <si>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</si>
  <si>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</si>
  <si>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</si>
  <si>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</si>
  <si>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</si>
  <si>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</si>
  <si>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</si>
  <si>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</si>
  <si>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</si>
  <si>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</si>
  <si>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</si>
  <si>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</si>
  <si>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</si>
  <si>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</si>
  <si>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</si>
  <si>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</si>
  <si>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</si>
  <si>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</si>
  <si>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</si>
  <si>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</si>
  <si>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</si>
  <si>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</si>
  <si>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</si>
  <si>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</si>
  <si>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</si>
  <si>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</si>
  <si>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</si>
  <si>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</si>
  <si>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</si>
  <si>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</si>
  <si>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</si>
  <si>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</si>
  <si>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</si>
  <si>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</si>
  <si>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</si>
  <si>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</si>
  <si>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</si>
  <si>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</si>
  <si>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</si>
  <si>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</si>
  <si>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</si>
  <si>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</si>
  <si>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</si>
  <si>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</si>
  <si>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</si>
  <si>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</si>
  <si>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</si>
  <si>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</si>
  <si>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</si>
  <si>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</si>
  <si>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</si>
  <si>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</si>
  <si>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</si>
  <si>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</si>
  <si>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</si>
  <si>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</si>
  <si>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</si>
  <si>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</si>
  <si>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</si>
  <si>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</si>
  <si>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</si>
  <si>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</si>
  <si>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</si>
  <si>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</si>
  <si>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</si>
  <si>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</si>
  <si>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</si>
  <si>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</si>
  <si>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</si>
  <si>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</si>
  <si>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</si>
  <si>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</si>
  <si>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</si>
  <si>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</si>
  <si>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</si>
  <si>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</si>
  <si>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</si>
  <si>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</si>
  <si>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</si>
  <si>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</si>
  <si>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</si>
  <si>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</si>
  <si>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</si>
  <si>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</si>
  <si>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</si>
  <si>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</si>
  <si>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</si>
  <si>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</si>
  <si>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</si>
  <si>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</si>
  <si>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</si>
  <si>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</si>
  <si>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</si>
  <si>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</si>
  <si>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</si>
  <si>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</si>
  <si>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</si>
  <si>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</si>
  <si>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</si>
  <si>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</si>
  <si>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</si>
  <si>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</si>
  <si>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</si>
  <si>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</si>
  <si>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</si>
  <si>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</si>
  <si>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</si>
  <si>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</si>
  <si>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</si>
  <si>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</si>
  <si>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</si>
  <si>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</si>
  <si>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</si>
  <si>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</si>
  <si>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</si>
  <si>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</si>
  <si>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</si>
  <si>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</si>
  <si>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</si>
  <si>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</si>
  <si>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</si>
  <si>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</si>
  <si>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</si>
  <si>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</si>
  <si>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</si>
  <si>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</si>
  <si>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</si>
  <si>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</si>
  <si>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</si>
  <si>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</si>
  <si>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</si>
  <si>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</si>
  <si>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</si>
  <si>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</si>
  <si>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</si>
  <si>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</si>
  <si>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</si>
  <si>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</si>
  <si>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</si>
  <si>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</si>
  <si>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</si>
  <si>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</si>
  <si>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</si>
  <si>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</si>
  <si>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</si>
  <si>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</si>
  <si>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</si>
  <si>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</si>
  <si>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</si>
  <si>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</si>
  <si>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</si>
  <si>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</si>
  <si>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</si>
  <si>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</si>
  <si>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</si>
  <si>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</si>
  <si>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</si>
  <si>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</si>
  <si>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</si>
  <si>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</si>
  <si>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</si>
  <si>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</si>
  <si>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</si>
  <si>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</si>
  <si>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</si>
  <si>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</si>
  <si>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</si>
  <si>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</si>
  <si>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</si>
  <si>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</si>
  <si>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</si>
  <si>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</si>
  <si>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</si>
  <si>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</si>
  <si>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</si>
  <si>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</si>
  <si>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</si>
  <si>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</si>
  <si>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</si>
  <si>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</si>
  <si>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</si>
  <si>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</si>
  <si>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</si>
  <si>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</si>
  <si>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</si>
  <si>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</si>
  <si>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</si>
  <si>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</si>
  <si>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</si>
  <si>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</si>
  <si>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</si>
  <si>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</si>
  <si>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</si>
  <si>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</si>
  <si>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</si>
  <si>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</si>
  <si>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</si>
  <si>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</si>
  <si>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</si>
  <si>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</si>
  <si>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</si>
  <si>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</si>
  <si>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</si>
  <si>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</si>
  <si>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</si>
  <si>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</si>
  <si>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</si>
  <si>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</si>
  <si>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</si>
  <si>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</si>
  <si>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</si>
  <si>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</si>
  <si>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</si>
  <si>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</si>
  <si>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</si>
  <si>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</si>
  <si>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</si>
  <si>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</si>
  <si>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</si>
  <si>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</si>
  <si>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</si>
  <si>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</si>
  <si>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</si>
  <si>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</si>
  <si>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</si>
  <si>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</si>
  <si>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</si>
  <si>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</si>
  <si>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</si>
  <si>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</si>
  <si>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</si>
  <si>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</si>
  <si>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</si>
  <si>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</si>
  <si>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</si>
  <si>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</si>
  <si>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</si>
  <si>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</si>
  <si>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</si>
  <si>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</si>
  <si>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</si>
  <si>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</si>
  <si>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</si>
  <si>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</si>
  <si>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</si>
  <si>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</si>
  <si>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</si>
  <si>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</si>
  <si>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</si>
  <si>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</si>
  <si>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</si>
  <si>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</si>
  <si>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</si>
  <si>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</si>
  <si>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</si>
  <si>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</si>
  <si>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</si>
  <si>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</si>
  <si>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</si>
  <si>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</si>
  <si>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</si>
  <si>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</si>
  <si>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</si>
  <si>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</si>
  <si>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</si>
  <si>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</si>
  <si>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</si>
  <si>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</si>
  <si>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</si>
  <si>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</si>
  <si>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</si>
  <si>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</si>
  <si>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</si>
  <si>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</si>
  <si>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</si>
  <si>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</si>
  <si>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</si>
  <si>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</si>
  <si>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</si>
  <si>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</si>
  <si>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</si>
  <si>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</si>
  <si>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</si>
  <si>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</si>
  <si>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</si>
  <si>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</si>
  <si>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</si>
  <si>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</si>
  <si>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</si>
  <si>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</si>
  <si>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</si>
  <si>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</si>
  <si>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</si>
  <si>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</si>
  <si>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</si>
  <si>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</si>
  <si>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</si>
  <si>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</si>
  <si>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</si>
  <si>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</si>
  <si>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</si>
  <si>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</si>
  <si>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</si>
  <si>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</si>
  <si>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</si>
  <si>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</si>
  <si>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</si>
  <si>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</si>
  <si>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</si>
  <si>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</si>
  <si>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</si>
  <si>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</si>
  <si>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</si>
  <si>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</si>
  <si>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</si>
  <si>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</si>
  <si>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</si>
  <si>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</si>
  <si>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</si>
  <si>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</si>
  <si>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</si>
  <si>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</si>
  <si>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</si>
  <si>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</si>
  <si>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</si>
  <si>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</si>
  <si>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</si>
  <si>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</si>
  <si>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</si>
  <si>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</si>
  <si>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</si>
  <si>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</si>
  <si>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</si>
  <si>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</si>
  <si>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</si>
  <si>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</si>
  <si>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</si>
  <si>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</si>
  <si>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</si>
  <si>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</si>
  <si>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</si>
  <si>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</si>
  <si>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</si>
  <si>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</si>
  <si>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</si>
  <si>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</si>
  <si>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</si>
  <si>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</si>
  <si>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</si>
  <si>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</si>
  <si>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</si>
  <si>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</si>
  <si>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</si>
  <si>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</si>
  <si>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</si>
  <si>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</si>
  <si>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</si>
  <si>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</si>
  <si>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</si>
  <si>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</si>
  <si>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</si>
  <si>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</si>
  <si>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</si>
  <si>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</si>
  <si>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</si>
  <si>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</si>
  <si>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</si>
  <si>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</si>
  <si>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</si>
  <si>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</si>
  <si>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</si>
  <si>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</si>
  <si>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</si>
  <si>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</si>
  <si>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</si>
  <si>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</si>
  <si>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</si>
  <si>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</si>
  <si>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</si>
  <si>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</si>
  <si>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</si>
  <si>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</si>
  <si>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</si>
  <si>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</si>
  <si>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</si>
  <si>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</si>
  <si>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</si>
  <si>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</si>
  <si>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</si>
  <si>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</si>
  <si>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</si>
  <si>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</si>
  <si>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</si>
  <si>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</si>
  <si>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</si>
  <si>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</si>
  <si>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</si>
  <si>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</si>
  <si>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</si>
  <si>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</si>
  <si>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</si>
  <si>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</si>
  <si>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</si>
  <si>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</si>
  <si>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</si>
  <si>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</si>
  <si>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</si>
  <si>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</si>
  <si>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</si>
  <si>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</si>
  <si>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</si>
  <si>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</si>
  <si>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</si>
  <si>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</si>
  <si>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</si>
  <si>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</si>
  <si>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</si>
  <si>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</si>
  <si>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</si>
  <si>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</si>
  <si>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</si>
  <si>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</si>
  <si>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</si>
  <si>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</si>
  <si>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</si>
  <si>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</si>
  <si>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</si>
  <si>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</si>
  <si>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</si>
  <si>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</si>
  <si>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</si>
  <si>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</si>
  <si>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</si>
  <si>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</si>
  <si>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</si>
  <si>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</si>
  <si>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</si>
  <si>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</si>
  <si>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</si>
  <si>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</si>
  <si>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</si>
  <si>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</si>
  <si>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</si>
  <si>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</si>
  <si>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</si>
  <si>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</si>
  <si>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</si>
  <si>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</si>
  <si>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</si>
  <si>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</si>
  <si>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</si>
  <si>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</si>
  <si>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</si>
  <si>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</si>
  <si>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</si>
  <si>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</si>
  <si>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</si>
  <si>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</si>
  <si>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</si>
  <si>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</si>
  <si>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</si>
  <si>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</si>
  <si>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</si>
  <si>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</si>
  <si>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</si>
  <si>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</si>
  <si>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</si>
  <si>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</si>
  <si>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</si>
  <si>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</si>
  <si>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</si>
  <si>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</si>
  <si>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</si>
  <si>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</si>
  <si>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</si>
  <si>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</si>
  <si>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</si>
  <si>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</si>
  <si>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</si>
  <si>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</si>
  <si>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</si>
  <si>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</si>
  <si>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</si>
  <si>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</si>
  <si>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</si>
  <si>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</si>
  <si>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</si>
  <si>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</si>
  <si>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</si>
  <si>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</si>
  <si>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</si>
  <si>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</si>
  <si>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</si>
  <si>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</si>
  <si>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</si>
  <si>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</si>
  <si>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</si>
  <si>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</si>
  <si>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</si>
  <si>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</si>
  <si>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</si>
  <si>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</si>
  <si>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</si>
  <si>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</si>
  <si>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</si>
  <si>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</si>
  <si>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</si>
  <si>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</si>
  <si>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</si>
  <si>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</si>
  <si>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</si>
  <si>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</si>
  <si>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</si>
  <si>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</si>
  <si>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</si>
  <si>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</si>
  <si>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</si>
  <si>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</si>
  <si>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</si>
  <si>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</si>
  <si>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</si>
  <si>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</si>
  <si>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</si>
  <si>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</si>
  <si>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</si>
  <si>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</si>
  <si>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</si>
  <si>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</si>
  <si>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</si>
  <si>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</si>
  <si>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</si>
  <si>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</si>
  <si>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</si>
  <si>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</si>
  <si>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</si>
  <si>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</si>
  <si>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</si>
  <si>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</si>
  <si>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</si>
  <si>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</si>
  <si>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</si>
  <si>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</si>
  <si>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</si>
  <si>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</si>
  <si>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</si>
  <si>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</si>
  <si>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</si>
  <si>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</si>
  <si>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</si>
  <si>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</si>
  <si>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</si>
  <si>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</si>
  <si>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</si>
  <si>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</si>
  <si>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</si>
  <si>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</si>
  <si>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</si>
  <si>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</si>
  <si>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</si>
  <si>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</si>
  <si>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</si>
  <si>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</si>
  <si>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</si>
  <si>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</si>
  <si>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</si>
  <si>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</si>
  <si>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</si>
  <si>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</si>
  <si>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</si>
  <si>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</si>
  <si>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</si>
  <si>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</si>
  <si>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</si>
  <si>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</si>
  <si>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</si>
  <si>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</si>
  <si>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</si>
  <si>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</si>
  <si>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</si>
  <si>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</si>
  <si>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</si>
  <si>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</si>
  <si>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</si>
  <si>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</si>
  <si>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</si>
  <si>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</si>
  <si>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</si>
  <si>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</si>
  <si>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</si>
  <si>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</si>
  <si>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</si>
  <si>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</si>
  <si>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</si>
  <si>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</si>
  <si>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</si>
  <si>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</si>
  <si>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</si>
  <si>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</si>
  <si>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</si>
  <si>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</si>
  <si>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</si>
  <si>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</si>
  <si>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</si>
  <si>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</si>
  <si>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</si>
  <si>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</si>
  <si>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</si>
  <si>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</si>
  <si>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</si>
  <si>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</si>
  <si>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</si>
  <si>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</si>
  <si>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</si>
  <si>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</si>
  <si>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</si>
  <si>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</si>
  <si>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</si>
  <si>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</si>
  <si>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</si>
  <si>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</si>
  <si>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</si>
  <si>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</si>
  <si>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</si>
  <si>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</si>
  <si>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</si>
  <si>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</si>
  <si>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</si>
  <si>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</si>
  <si>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</si>
  <si>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</si>
  <si>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</si>
  <si>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</si>
  <si>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</si>
  <si>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</si>
  <si>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</si>
  <si>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</si>
  <si>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</si>
  <si>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</si>
  <si>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</si>
  <si>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</si>
  <si>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</si>
  <si>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</si>
  <si>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</si>
  <si>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</si>
  <si>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</si>
  <si>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</si>
  <si>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</si>
  <si>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</si>
  <si>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</si>
  <si>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</si>
  <si>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</si>
  <si>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</si>
  <si>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</si>
  <si>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</si>
  <si>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</si>
  <si>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</si>
  <si>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</si>
  <si>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</si>
  <si>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</si>
  <si>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</si>
  <si>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</si>
  <si>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</si>
  <si>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</si>
  <si>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</si>
  <si>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</si>
  <si>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</si>
  <si>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</si>
  <si>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</si>
  <si>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</si>
  <si>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</si>
  <si>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</si>
  <si>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</si>
  <si>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</si>
  <si>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</si>
  <si>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</si>
  <si>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</si>
  <si>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</si>
  <si>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</si>
  <si>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</si>
  <si>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</si>
  <si>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</si>
  <si>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</si>
  <si>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</si>
  <si>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</si>
  <si>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</si>
  <si>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</si>
  <si>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</si>
  <si>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</si>
  <si>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</si>
  <si>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</si>
  <si>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</si>
  <si>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</si>
  <si>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</si>
  <si>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</si>
  <si>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</si>
  <si>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</si>
  <si>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</si>
  <si>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</si>
  <si>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</si>
  <si>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</si>
  <si>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</si>
  <si>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</si>
  <si>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</si>
  <si>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</si>
  <si>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</si>
  <si>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</si>
  <si>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</si>
  <si>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</si>
  <si>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</si>
  <si>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</si>
  <si>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</si>
  <si>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</si>
  <si>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</si>
  <si>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</si>
  <si>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</si>
  <si>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</si>
  <si>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</si>
  <si>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</si>
  <si>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</si>
  <si>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</si>
  <si>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</si>
  <si>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</si>
  <si>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</si>
  <si>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</si>
  <si>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</si>
  <si>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</si>
  <si>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</si>
  <si>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</si>
  <si>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</si>
  <si>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</si>
  <si>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</si>
  <si>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</si>
  <si>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</si>
  <si>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</si>
  <si>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</si>
  <si>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</si>
  <si>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</si>
  <si>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</si>
  <si>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</si>
  <si>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</si>
  <si>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</si>
  <si>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</si>
  <si>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</si>
  <si>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</si>
  <si>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</si>
  <si>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</si>
  <si>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</si>
  <si>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</si>
  <si>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</si>
  <si>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</si>
  <si>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</si>
  <si>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</si>
  <si>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</si>
  <si>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</si>
  <si>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</si>
  <si>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</si>
  <si>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</si>
  <si>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</si>
  <si>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</si>
  <si>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</si>
  <si>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</si>
  <si>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</si>
  <si>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</si>
  <si>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</si>
  <si>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</si>
  <si>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</si>
  <si>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</si>
  <si>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</si>
  <si>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</si>
  <si>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</si>
  <si>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</si>
  <si>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</si>
  <si>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</si>
  <si>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</si>
  <si>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</si>
  <si>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</si>
  <si>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</si>
  <si>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</si>
  <si>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</si>
  <si>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</si>
  <si>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</si>
  <si>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</si>
  <si>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</si>
  <si>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</si>
  <si>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</si>
  <si>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</si>
  <si>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</si>
  <si>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</si>
  <si>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</si>
  <si>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</si>
  <si>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</si>
  <si>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</si>
  <si>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</si>
  <si>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</si>
  <si>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</si>
  <si>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</si>
  <si>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</si>
  <si>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</si>
  <si>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</si>
  <si>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</si>
  <si>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</si>
  <si>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</si>
  <si>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</si>
  <si>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</si>
  <si>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</si>
  <si>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</si>
  <si>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</si>
  <si>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</si>
  <si>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</si>
  <si>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</si>
  <si>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</si>
  <si>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</si>
  <si>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</si>
  <si>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</si>
  <si>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</si>
  <si>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</si>
  <si>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</si>
  <si>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</si>
  <si>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</si>
  <si>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</si>
  <si>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</si>
  <si>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</si>
  <si>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</si>
  <si>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</si>
  <si>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</si>
  <si>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</si>
  <si>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</si>
  <si>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</si>
  <si>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</si>
  <si>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</si>
  <si>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</si>
  <si>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</si>
  <si>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</si>
  <si>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</si>
  <si>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</si>
  <si>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</si>
  <si>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</si>
  <si>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</si>
  <si>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</si>
  <si>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</si>
  <si>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</si>
  <si>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</si>
  <si>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</si>
  <si>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</si>
  <si>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</si>
  <si>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</si>
  <si>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</si>
  <si>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</si>
  <si>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</si>
  <si>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</si>
  <si>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</si>
  <si>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</si>
  <si>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</si>
  <si>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</si>
  <si>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</si>
  <si>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</si>
  <si>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</si>
  <si>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</si>
  <si>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</si>
  <si>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</si>
  <si>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</si>
  <si>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</si>
  <si>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</si>
  <si>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</si>
  <si>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</si>
  <si>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</si>
  <si>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</si>
  <si>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</si>
  <si>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</si>
  <si>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</si>
  <si>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</si>
  <si>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</si>
  <si>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</si>
  <si>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</si>
  <si>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</si>
  <si>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</si>
  <si>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</si>
  <si>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</si>
  <si>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</si>
  <si>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</si>
  <si>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</si>
  <si>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</si>
  <si>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</si>
  <si>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</si>
  <si>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</si>
  <si>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</si>
  <si>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</si>
  <si>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</si>
  <si>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</si>
  <si>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</si>
  <si>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</si>
  <si>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</si>
  <si>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</si>
  <si>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</si>
  <si>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</si>
  <si>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</si>
  <si>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</si>
  <si>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</si>
  <si>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</si>
  <si>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</si>
  <si>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</si>
  <si>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</si>
  <si>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</si>
  <si>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</si>
  <si>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</si>
  <si>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</si>
  <si>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</si>
  <si>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</si>
  <si>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</si>
  <si>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</si>
  <si>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</si>
  <si>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</si>
  <si>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</si>
  <si>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</si>
  <si>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</si>
  <si>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</si>
  <si>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</si>
  <si>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</si>
  <si>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</si>
  <si>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</si>
  <si>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</si>
  <si>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</si>
  <si>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</si>
  <si>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</si>
  <si>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</si>
  <si>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</si>
  <si>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</si>
  <si>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</si>
  <si>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</si>
  <si>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</si>
  <si>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</si>
  <si>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</si>
  <si>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</si>
  <si>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</si>
  <si>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</si>
  <si>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</si>
  <si>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</si>
  <si>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</si>
  <si>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</si>
  <si>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</si>
  <si>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</si>
  <si>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</si>
  <si>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</si>
  <si>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</si>
  <si>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</si>
  <si>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</si>
  <si>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</si>
  <si>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</si>
  <si>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</si>
  <si>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</si>
  <si>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</si>
  <si>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</si>
  <si>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</si>
  <si>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</si>
  <si>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</si>
  <si>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</si>
  <si>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</si>
  <si>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</si>
  <si>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</si>
  <si>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</si>
  <si>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</si>
  <si>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</si>
  <si>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</si>
  <si>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</si>
  <si>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</si>
  <si>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</si>
  <si>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</si>
  <si>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</si>
  <si>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</si>
  <si>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</si>
  <si>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</si>
  <si>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</si>
  <si>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</si>
  <si>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</si>
  <si>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</si>
  <si>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</si>
  <si>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</si>
  <si>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</si>
  <si>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</si>
  <si>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</si>
  <si>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</si>
  <si>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</si>
  <si>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</si>
  <si>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</si>
  <si>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</si>
  <si>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</si>
  <si>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</si>
  <si>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</si>
  <si>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</si>
  <si>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</si>
  <si>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</si>
  <si>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</si>
  <si>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</si>
  <si>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</si>
  <si>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</si>
  <si>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</si>
  <si>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</si>
  <si>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</si>
  <si>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</si>
  <si>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</si>
  <si>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</si>
  <si>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</si>
  <si>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</si>
  <si>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</si>
  <si>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</si>
  <si>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</si>
  <si>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</si>
  <si>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</si>
  <si>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</si>
  <si>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</si>
  <si>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</si>
  <si>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</si>
  <si>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</si>
  <si>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</si>
  <si>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</si>
  <si>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</si>
  <si>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</si>
  <si>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</si>
  <si>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</si>
  <si>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</si>
  <si>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</si>
  <si>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</si>
  <si>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</si>
  <si>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</si>
  <si>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</si>
  <si>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</si>
  <si>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</si>
  <si>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</si>
  <si>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</si>
  <si>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</si>
  <si>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</si>
  <si>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</si>
  <si>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</si>
  <si>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</si>
  <si>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</si>
  <si>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</si>
  <si>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</si>
  <si>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</si>
  <si>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</si>
  <si>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</si>
  <si>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</si>
  <si>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</si>
  <si>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</si>
  <si>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</si>
  <si>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</si>
  <si>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</si>
  <si>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</si>
  <si>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</si>
  <si>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</si>
  <si>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</si>
  <si>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</si>
  <si>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</si>
  <si>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</si>
  <si>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</si>
  <si>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</si>
  <si>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</si>
  <si>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</si>
  <si>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</si>
  <si>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</si>
  <si>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</si>
  <si>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</si>
  <si>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</si>
  <si>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</si>
  <si>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</si>
  <si>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</si>
  <si>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</si>
  <si>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</si>
  <si>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</si>
  <si>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</si>
  <si>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</si>
  <si>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</si>
  <si>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</si>
  <si>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</si>
  <si>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</si>
  <si>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</si>
  <si>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</si>
  <si>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</si>
  <si>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</si>
  <si>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</si>
  <si>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</si>
  <si>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</si>
  <si>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</si>
  <si>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</si>
  <si>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</si>
  <si>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</si>
  <si>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</si>
  <si>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</si>
  <si>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</si>
  <si>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</si>
  <si>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</si>
  <si>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</si>
  <si>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</si>
  <si>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</si>
  <si>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</si>
  <si>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</si>
  <si>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</si>
  <si>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</si>
  <si>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</si>
  <si>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</si>
  <si>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</si>
  <si>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</si>
  <si>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</si>
  <si>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</si>
  <si>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</si>
  <si>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</si>
  <si>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</si>
  <si>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</si>
  <si>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</si>
  <si>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</si>
  <si>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</si>
  <si>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</si>
  <si>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</si>
  <si>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</si>
  <si>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</si>
  <si>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</si>
  <si>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</si>
  <si>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</si>
  <si>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</si>
  <si>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</si>
  <si>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</si>
  <si>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</si>
  <si>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</si>
  <si>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</si>
  <si>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</si>
  <si>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</si>
  <si>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</si>
  <si>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</si>
  <si>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</si>
  <si>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</si>
  <si>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</si>
  <si>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</si>
  <si>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</si>
  <si>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</si>
  <si>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</si>
  <si>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</si>
  <si>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</si>
  <si>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</si>
  <si>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</si>
  <si>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</si>
  <si>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</si>
  <si>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</si>
  <si>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</si>
  <si>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</si>
  <si>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</si>
  <si>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</si>
  <si>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</si>
  <si>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</si>
  <si>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</si>
  <si>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</si>
  <si>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</si>
  <si>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</si>
  <si>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</si>
  <si>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</si>
  <si>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</si>
  <si>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</si>
  <si>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</si>
  <si>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</si>
  <si>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</si>
  <si>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</si>
  <si>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</si>
  <si>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</si>
  <si>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</si>
  <si>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</si>
  <si>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</si>
  <si>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</si>
  <si>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</si>
  <si>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</si>
  <si>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</si>
  <si>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</si>
  <si>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</si>
  <si>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</si>
  <si>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</si>
  <si>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</si>
  <si>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</si>
  <si>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</si>
  <si>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</si>
  <si>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</si>
  <si>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</si>
  <si>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</si>
  <si>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</si>
  <si>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</si>
  <si>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</si>
  <si>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</si>
  <si>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</si>
  <si>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</si>
  <si>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</si>
  <si>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</si>
  <si>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</si>
  <si>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</si>
  <si>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</si>
  <si>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</si>
  <si>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</si>
  <si>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</si>
  <si>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</si>
  <si>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</si>
  <si>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</si>
  <si>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</si>
  <si>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</si>
  <si>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</si>
  <si>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</si>
  <si>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</si>
  <si>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</si>
  <si>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</si>
  <si>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</si>
  <si>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</si>
  <si>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</si>
  <si>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</si>
  <si>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</si>
  <si>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</si>
  <si>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</si>
  <si>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</si>
  <si>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</si>
  <si>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</si>
  <si>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</si>
  <si>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</si>
  <si>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</si>
  <si>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</si>
  <si>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</si>
  <si>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</si>
  <si>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</si>
  <si>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</si>
  <si>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</si>
  <si>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</si>
  <si>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</si>
  <si>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</si>
  <si>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</si>
  <si>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</si>
  <si>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</si>
  <si>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</si>
  <si>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</si>
  <si>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</si>
  <si>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</si>
  <si>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</si>
  <si>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</si>
  <si>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</si>
  <si>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</si>
  <si>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</si>
  <si>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</si>
  <si>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</si>
  <si>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</si>
  <si>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</si>
  <si>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</si>
  <si>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</si>
  <si>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</si>
  <si>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</si>
  <si>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</si>
  <si>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</si>
  <si>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</si>
  <si>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</si>
  <si>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</si>
  <si>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</si>
  <si>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</si>
  <si>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</si>
  <si>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</si>
  <si>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</si>
  <si>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</si>
  <si>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</si>
  <si>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</si>
  <si>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</si>
  <si>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</si>
  <si>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</si>
  <si>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</si>
  <si>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</si>
  <si>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</si>
  <si>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</si>
  <si>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</si>
  <si>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</si>
  <si>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</si>
  <si>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</si>
  <si>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</si>
  <si>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</si>
  <si>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</si>
  <si>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</si>
  <si>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</si>
  <si>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</si>
  <si>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</si>
  <si>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</si>
  <si>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</si>
  <si>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</si>
  <si>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</si>
  <si>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</si>
  <si>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</si>
  <si>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</si>
  <si>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</si>
  <si>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</si>
  <si>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</si>
  <si>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</si>
  <si>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</si>
  <si>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</si>
  <si>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</si>
  <si>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</si>
  <si>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</si>
  <si>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</si>
  <si>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</si>
  <si>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</si>
  <si>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</si>
  <si>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</si>
  <si>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</si>
  <si>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</si>
  <si>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</si>
  <si>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</si>
  <si>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</si>
  <si>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</si>
  <si>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</si>
  <si>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</si>
  <si>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</si>
  <si>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</si>
  <si>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</si>
  <si>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</si>
  <si>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</si>
  <si>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</si>
  <si>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</si>
  <si>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</si>
  <si>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</si>
  <si>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</si>
  <si>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</si>
  <si>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</si>
  <si>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</si>
  <si>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</si>
  <si>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</si>
  <si>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</si>
  <si>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</si>
  <si>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</si>
  <si>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</si>
  <si>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</si>
  <si>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</si>
  <si>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</si>
  <si>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</si>
  <si>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</si>
  <si>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</si>
  <si>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</si>
  <si>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</si>
  <si>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</si>
  <si>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</si>
  <si>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</si>
  <si>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</si>
  <si>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</si>
  <si>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</si>
  <si>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</si>
  <si>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</si>
  <si>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</si>
  <si>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</si>
  <si>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</si>
  <si>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</si>
  <si>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</si>
  <si>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</si>
  <si>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</si>
  <si>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</si>
  <si>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</si>
  <si>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</si>
  <si>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</si>
  <si>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</si>
  <si>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</si>
  <si>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</si>
  <si>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</si>
  <si>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</si>
  <si>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</si>
  <si>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</si>
  <si>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</si>
  <si>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</si>
  <si>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</si>
  <si>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</si>
  <si>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</si>
  <si>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</si>
  <si>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</si>
  <si>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</si>
  <si>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</si>
  <si>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</si>
  <si>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</si>
  <si>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</si>
  <si>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</si>
  <si>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</si>
  <si>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</si>
  <si>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</si>
  <si>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</si>
  <si>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</si>
  <si>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</si>
  <si>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</si>
  <si>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</si>
  <si>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</si>
  <si>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</si>
  <si>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</si>
  <si>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</si>
  <si>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</si>
  <si>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</si>
  <si>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</si>
  <si>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</si>
  <si>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</si>
  <si>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</si>
  <si>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</si>
  <si>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</si>
  <si>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</si>
  <si>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</si>
  <si>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</si>
  <si>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</si>
  <si>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</si>
  <si>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</si>
  <si>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</si>
  <si>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</si>
  <si>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</si>
  <si>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</si>
  <si>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</si>
  <si>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</si>
  <si>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</si>
  <si>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</si>
  <si>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</si>
  <si>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</si>
  <si>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</si>
  <si>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</si>
  <si>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</si>
  <si>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</si>
  <si>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</si>
  <si>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</si>
  <si>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</si>
  <si>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</si>
  <si>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</si>
  <si>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</si>
  <si>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</si>
  <si>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</si>
  <si>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</si>
  <si>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</si>
  <si>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</si>
  <si>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</si>
  <si>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</si>
  <si>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</si>
  <si>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</si>
  <si>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</si>
  <si>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</si>
  <si>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</si>
  <si>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</si>
  <si>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</si>
  <si>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</si>
  <si>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</si>
  <si>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</si>
  <si>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</si>
  <si>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</si>
  <si>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</si>
  <si>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</si>
  <si>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</si>
  <si>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</si>
  <si>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</si>
  <si>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</si>
  <si>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</si>
  <si>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</si>
  <si>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</si>
  <si>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</si>
  <si>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</si>
  <si>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</si>
  <si>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</si>
  <si>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</si>
  <si>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</si>
  <si>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</si>
  <si>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</si>
  <si>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</si>
  <si>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</si>
  <si>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</si>
  <si>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</si>
  <si>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</si>
  <si>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</si>
  <si>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</si>
  <si>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</si>
  <si>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</si>
  <si>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</si>
  <si>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</si>
  <si>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</si>
  <si>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</si>
  <si>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</si>
  <si>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</si>
  <si>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</si>
  <si>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</si>
  <si>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</si>
  <si>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</si>
  <si>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</si>
  <si>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</si>
  <si>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</si>
  <si>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</si>
  <si>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</si>
  <si>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</si>
  <si>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</si>
  <si>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</si>
  <si>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</si>
  <si>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</si>
  <si>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</si>
  <si>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</si>
  <si>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</si>
  <si>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</si>
  <si>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</si>
  <si>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</si>
  <si>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</si>
  <si>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</si>
  <si>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</si>
  <si>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</si>
  <si>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</si>
  <si>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</si>
  <si>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</si>
  <si>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</si>
  <si>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</si>
  <si>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</si>
  <si>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</si>
  <si>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</si>
  <si>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</si>
  <si>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</si>
  <si>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</si>
  <si>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</si>
  <si>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</si>
  <si>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</si>
  <si>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</si>
  <si>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</si>
  <si>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</si>
  <si>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</si>
  <si>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</si>
  <si>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</si>
  <si>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</si>
  <si>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</si>
  <si>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</si>
  <si>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</si>
  <si>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</si>
  <si>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</si>
  <si>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</si>
  <si>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</si>
  <si>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</si>
  <si>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</si>
  <si>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</si>
  <si>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</si>
  <si>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</si>
  <si>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</si>
  <si>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</si>
  <si>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</si>
  <si>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</si>
  <si>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</si>
  <si>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</si>
  <si>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</si>
  <si>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</si>
  <si>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</si>
  <si>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</si>
  <si>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</si>
  <si>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</si>
  <si>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</si>
  <si>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</si>
  <si>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</si>
  <si>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</si>
  <si>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</si>
  <si>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</si>
  <si>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</si>
  <si>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</si>
  <si>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</si>
  <si>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</si>
  <si>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</si>
  <si>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</si>
  <si>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</si>
  <si>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</si>
  <si>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</si>
  <si>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</si>
  <si>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</si>
  <si>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</si>
  <si>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</si>
  <si>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</si>
  <si>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</si>
  <si>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</si>
  <si>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</si>
  <si>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</si>
  <si>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</si>
  <si>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</si>
  <si>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</si>
  <si>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</si>
  <si>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</si>
  <si>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</si>
  <si>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</si>
  <si>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</si>
  <si>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</si>
  <si>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</si>
  <si>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</si>
  <si>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</si>
  <si>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</si>
  <si>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</si>
  <si>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</si>
  <si>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</si>
  <si>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</si>
  <si>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</si>
  <si>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</si>
  <si>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</si>
  <si>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</si>
  <si>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</si>
  <si>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</si>
  <si>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</si>
  <si>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</si>
  <si>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</si>
  <si>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</si>
  <si>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</si>
  <si>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</si>
  <si>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</si>
  <si>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</si>
  <si>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</si>
  <si>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</si>
  <si>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</si>
  <si>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</si>
  <si>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</si>
  <si>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</si>
  <si>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</si>
  <si>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</si>
  <si>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</si>
  <si>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</si>
  <si>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</si>
  <si>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</si>
  <si>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</si>
  <si>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</si>
  <si>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</si>
  <si>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</si>
  <si>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</si>
  <si>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</si>
  <si>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</si>
  <si>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</si>
  <si>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</si>
  <si>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</si>
  <si>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</si>
  <si>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</si>
  <si>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</si>
  <si>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</si>
  <si>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</si>
  <si>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</si>
  <si>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</si>
  <si>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</si>
  <si>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</si>
  <si>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</si>
  <si>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</si>
  <si>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</si>
  <si>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</si>
  <si>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</si>
  <si>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</si>
  <si>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</si>
  <si>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</si>
  <si>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</si>
  <si>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</si>
  <si>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</si>
  <si>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</si>
  <si>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</si>
  <si>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</si>
  <si>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</si>
  <si>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</si>
  <si>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</si>
  <si>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</si>
  <si>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</si>
  <si>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</si>
  <si>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</si>
  <si>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</si>
  <si>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</si>
  <si>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</si>
  <si>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</si>
  <si>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</si>
  <si>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</si>
  <si>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</si>
  <si>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</si>
  <si>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</si>
  <si>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</si>
  <si>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</si>
  <si>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</si>
  <si>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</si>
  <si>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</si>
  <si>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</si>
  <si>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</si>
  <si>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</si>
  <si>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</si>
  <si>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</si>
  <si>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</si>
  <si>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</si>
  <si>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</si>
  <si>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</si>
  <si>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</si>
  <si>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</si>
  <si>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</si>
  <si>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</si>
  <si>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</si>
  <si>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</si>
  <si>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</si>
  <si>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</si>
  <si>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</si>
  <si>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</si>
  <si>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</si>
  <si>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</si>
  <si>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</si>
  <si>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</si>
  <si>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</si>
  <si>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</si>
  <si>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</si>
  <si>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</si>
  <si>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</si>
  <si>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</si>
  <si>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</si>
  <si>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</si>
  <si>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</si>
  <si>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</si>
  <si>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</si>
  <si>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</si>
  <si>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</si>
  <si>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</si>
  <si>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</si>
  <si>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</si>
  <si>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</si>
  <si>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</si>
  <si>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</si>
  <si>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</si>
  <si>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</si>
  <si>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</si>
  <si>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</si>
  <si>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</si>
  <si>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</si>
  <si>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</si>
  <si>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</si>
  <si>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</si>
  <si>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</si>
  <si>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</si>
  <si>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</si>
  <si>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</si>
  <si>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</si>
  <si>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</si>
  <si>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</si>
  <si>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</si>
  <si>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</si>
  <si>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</si>
  <si>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</si>
  <si>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</si>
  <si>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</si>
  <si>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</si>
  <si>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</si>
  <si>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</si>
  <si>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</si>
  <si>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</si>
  <si>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</si>
  <si>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</si>
  <si>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</si>
  <si>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</si>
  <si>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</si>
  <si>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</si>
  <si>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</si>
  <si>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</si>
  <si>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</si>
  <si>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</si>
  <si>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</si>
  <si>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</si>
  <si>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</si>
  <si>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</si>
  <si>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</si>
  <si>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</si>
  <si>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</si>
  <si>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</si>
  <si>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</si>
  <si>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</si>
  <si>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</si>
  <si>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</si>
  <si>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</si>
  <si>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</si>
  <si>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</si>
  <si>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</si>
  <si>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</si>
  <si>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</si>
  <si>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</si>
  <si>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</si>
  <si>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</si>
  <si>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</si>
  <si>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</si>
  <si>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</si>
  <si>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</si>
  <si>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</si>
  <si>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</si>
  <si>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</si>
  <si>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</si>
  <si>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</si>
  <si>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</si>
  <si>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</si>
  <si>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</si>
  <si>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</si>
  <si>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</si>
  <si>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</si>
  <si>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</si>
  <si>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</si>
  <si>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</si>
  <si>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</si>
  <si>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</si>
  <si>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</si>
  <si>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</si>
  <si>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</si>
  <si>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</si>
  <si>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</si>
  <si>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</si>
  <si>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</si>
  <si>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</si>
  <si>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</si>
  <si>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</si>
  <si>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</si>
  <si>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</si>
  <si>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</si>
  <si>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</si>
  <si>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</si>
  <si>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</si>
  <si>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</si>
  <si>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</si>
  <si>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</si>
  <si>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</si>
  <si>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</si>
  <si>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</si>
  <si>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</si>
  <si>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</si>
  <si>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</si>
  <si>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</si>
  <si>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</si>
  <si>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</si>
  <si>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</si>
  <si>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</si>
  <si>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</si>
  <si>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</si>
  <si>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</si>
  <si>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</si>
  <si>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</si>
  <si>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</si>
  <si>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</si>
  <si>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</si>
  <si>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</si>
  <si>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</si>
  <si>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</si>
  <si>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</si>
  <si>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</si>
  <si>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</si>
  <si>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</si>
  <si>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</si>
  <si>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</si>
  <si>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</si>
  <si>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</si>
  <si>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</si>
  <si>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</si>
  <si>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</si>
  <si>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</si>
  <si>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</si>
  <si>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</si>
  <si>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</si>
  <si>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</si>
  <si>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</si>
  <si>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</si>
  <si>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</si>
  <si>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</si>
  <si>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</si>
  <si>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</si>
  <si>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</si>
  <si>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</si>
  <si>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</si>
  <si>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</si>
  <si>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</si>
  <si>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</si>
  <si>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</si>
  <si>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</si>
  <si>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</si>
  <si>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</si>
  <si>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</si>
  <si>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</si>
  <si>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</si>
  <si>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</si>
  <si>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</si>
  <si>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</si>
  <si>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</si>
  <si>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</si>
  <si>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</si>
  <si>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</si>
  <si>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</si>
  <si>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</si>
  <si>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</si>
  <si>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</si>
  <si>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</si>
  <si>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</si>
  <si>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</si>
  <si>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</si>
  <si>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</si>
  <si>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</si>
  <si>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</si>
  <si>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</si>
  <si>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</si>
  <si>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</si>
  <si>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</si>
  <si>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</si>
  <si>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</si>
  <si>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</si>
  <si>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</si>
  <si>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</si>
  <si>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</si>
  <si>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</si>
  <si>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</si>
  <si>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</si>
  <si>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</si>
  <si>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</si>
  <si>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</si>
  <si>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</si>
  <si>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</si>
  <si>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</si>
  <si>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</si>
  <si>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</si>
  <si>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</si>
  <si>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</si>
  <si>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</si>
  <si>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</si>
  <si>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</si>
  <si>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</si>
  <si>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</si>
  <si>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</si>
  <si>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</si>
  <si>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</si>
  <si>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</si>
  <si>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</si>
  <si>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</si>
  <si>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</si>
  <si>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</si>
  <si>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</si>
  <si>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</si>
  <si>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</si>
  <si>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</si>
  <si>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</si>
  <si>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</si>
  <si>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</si>
  <si>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</si>
  <si>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</si>
  <si>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</si>
  <si>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</si>
  <si>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</si>
  <si>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</si>
  <si>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</si>
  <si>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</si>
  <si>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</si>
  <si>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</si>
  <si>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</si>
  <si>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</si>
  <si>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</si>
  <si>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</si>
  <si>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</si>
  <si>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</si>
  <si>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</si>
  <si>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</si>
  <si>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</si>
  <si>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</si>
  <si>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</si>
  <si>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</si>
  <si>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</si>
  <si>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</si>
  <si>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</si>
  <si>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</si>
  <si>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</si>
  <si>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</si>
  <si>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</si>
  <si>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</si>
  <si>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</si>
  <si>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</si>
  <si>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</si>
  <si>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</si>
  <si>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</si>
  <si>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</si>
  <si>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</si>
  <si>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</si>
  <si>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</si>
  <si>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</si>
  <si>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</si>
  <si>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</si>
  <si>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</si>
  <si>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</si>
  <si>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</si>
  <si>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</si>
  <si>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</si>
  <si>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</si>
  <si>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</si>
  <si>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</si>
  <si>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</si>
  <si>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</si>
  <si>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</si>
  <si>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</si>
  <si>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</si>
  <si>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</si>
  <si>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</si>
  <si>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</si>
  <si>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</si>
  <si>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</si>
  <si>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</si>
  <si>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</si>
  <si>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</si>
  <si>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</si>
  <si>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</si>
  <si>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</si>
  <si>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</si>
  <si>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</si>
  <si>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</si>
  <si>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</si>
  <si>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</si>
  <si>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</si>
  <si>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</si>
  <si>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</si>
  <si>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</si>
  <si>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</si>
  <si>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</si>
  <si>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</si>
  <si>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</si>
  <si>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</si>
  <si>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</si>
  <si>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</si>
  <si>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</si>
  <si>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</si>
  <si>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</si>
  <si>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</si>
  <si>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</si>
  <si>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</si>
  <si>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</si>
  <si>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</si>
  <si>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</si>
  <si>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</si>
  <si>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</si>
  <si>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</si>
  <si>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</si>
  <si>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</si>
  <si>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</si>
  <si>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</si>
  <si>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</si>
  <si>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</si>
  <si>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</si>
  <si>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</si>
  <si>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</si>
  <si>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</si>
  <si>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</si>
  <si>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</si>
  <si>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</si>
  <si>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</si>
  <si>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</si>
  <si>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</si>
  <si>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</si>
  <si>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</si>
  <si>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</si>
  <si>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</si>
  <si>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</si>
  <si>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</si>
  <si>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</si>
  <si>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</si>
  <si>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</si>
  <si>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</si>
  <si>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</si>
  <si>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</si>
  <si>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</si>
  <si>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</si>
  <si>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</si>
  <si>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</si>
  <si>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</si>
  <si>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</si>
  <si>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</si>
  <si>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</si>
  <si>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</si>
  <si>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</si>
  <si>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</si>
  <si>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</si>
  <si>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</si>
  <si>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</si>
  <si>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</si>
  <si>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</si>
  <si>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</si>
  <si>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</si>
  <si>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</si>
  <si>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</si>
  <si>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</si>
  <si>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</si>
  <si>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</si>
  <si>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</si>
  <si>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</si>
  <si>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</si>
  <si>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</si>
  <si>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</si>
  <si>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</si>
  <si>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</si>
  <si>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</si>
  <si>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</si>
  <si>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</si>
  <si>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</si>
  <si>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</si>
  <si>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</si>
  <si>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</si>
  <si>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</si>
  <si>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</si>
  <si>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</si>
  <si>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</si>
  <si>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</si>
  <si>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</si>
  <si>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</si>
  <si>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</si>
  <si>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</si>
  <si>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</si>
  <si>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</si>
  <si>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</si>
  <si>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</si>
  <si>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</si>
  <si>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</si>
  <si>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</si>
  <si>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</si>
  <si>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</si>
  <si>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</si>
  <si>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</si>
  <si>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</si>
  <si>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</si>
  <si>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</si>
  <si>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</si>
  <si>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</si>
  <si>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</si>
  <si>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</si>
  <si>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</si>
  <si>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</si>
  <si>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</si>
  <si>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</si>
  <si>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</si>
  <si>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</si>
  <si>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</si>
  <si>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</si>
  <si>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</si>
  <si>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</si>
  <si>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</si>
  <si>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</si>
  <si>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</si>
  <si>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</si>
  <si>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</si>
  <si>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</si>
  <si>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</si>
  <si>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</si>
  <si>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</si>
  <si>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</si>
  <si>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</si>
  <si>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</si>
  <si>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</si>
  <si>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</si>
  <si>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</si>
  <si>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</si>
  <si>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</si>
  <si>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</si>
  <si>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</si>
  <si>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</si>
  <si>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</si>
  <si>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</si>
  <si>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</si>
  <si>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</si>
  <si>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</si>
  <si>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</si>
  <si>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</si>
  <si>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</si>
  <si>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</si>
  <si>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</si>
  <si>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</si>
  <si>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</si>
  <si>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</si>
  <si>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</si>
  <si>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</si>
  <si>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</si>
  <si>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</si>
  <si>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</si>
  <si>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</si>
  <si>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</si>
  <si>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</si>
  <si>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</si>
  <si>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</si>
  <si>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</si>
  <si>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</si>
  <si>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</si>
  <si>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</si>
  <si>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</si>
  <si>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</si>
  <si>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</si>
  <si>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</si>
  <si>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</si>
  <si>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</si>
  <si>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</si>
  <si>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</si>
  <si>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</si>
  <si>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</si>
  <si>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</si>
  <si>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</si>
  <si>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</si>
  <si>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</si>
  <si>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</si>
  <si>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</si>
  <si>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</si>
  <si>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</si>
  <si>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</si>
  <si>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</si>
  <si>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</si>
  <si>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</si>
  <si>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</si>
  <si>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</si>
  <si>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</si>
  <si>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</si>
  <si>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</si>
  <si>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</si>
  <si>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</si>
  <si>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</si>
  <si>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</si>
  <si>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</si>
  <si>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</si>
  <si>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</si>
  <si>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</si>
  <si>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</si>
  <si>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</si>
  <si>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</si>
  <si>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</si>
  <si>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</si>
  <si>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</si>
  <si>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</si>
  <si>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</si>
  <si>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</si>
  <si>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</si>
  <si>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</si>
  <si>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</si>
  <si>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</si>
  <si>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</si>
  <si>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</si>
  <si>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</si>
  <si>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</si>
  <si>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</si>
  <si>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</si>
  <si>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</si>
  <si>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</si>
  <si>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</si>
  <si>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</si>
  <si>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</si>
  <si>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</si>
  <si>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</si>
  <si>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</si>
  <si>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</si>
  <si>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</si>
  <si>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</si>
  <si>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</si>
  <si>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</si>
  <si>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</si>
  <si>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</si>
  <si>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</si>
  <si>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</si>
  <si>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</si>
  <si>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</si>
  <si>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</si>
  <si>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</si>
  <si>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</si>
  <si>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</si>
  <si>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</si>
  <si>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</si>
  <si>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</si>
  <si>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</si>
  <si>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</si>
  <si>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</si>
  <si>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</si>
  <si>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</si>
  <si>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</si>
  <si>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</si>
  <si>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</si>
  <si>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</si>
  <si>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</si>
  <si>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</si>
  <si>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</si>
  <si>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</si>
  <si>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</si>
  <si>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</si>
  <si>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</si>
  <si>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</si>
  <si>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</si>
  <si>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</si>
  <si>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</si>
  <si>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</si>
  <si>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</si>
  <si>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</si>
  <si>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</si>
  <si>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</si>
  <si>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</si>
  <si>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</si>
  <si>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</si>
  <si>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</si>
  <si>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</si>
  <si>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</si>
  <si>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</si>
  <si>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</si>
  <si>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</si>
  <si>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</si>
  <si>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</si>
  <si>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</si>
  <si>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</si>
  <si>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</si>
  <si>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</si>
  <si>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</si>
  <si>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</si>
  <si>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</si>
  <si>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</si>
  <si>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</si>
  <si>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</si>
  <si>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</si>
  <si>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</si>
  <si>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</si>
  <si>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</si>
  <si>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</si>
  <si>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</si>
  <si>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</si>
  <si>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</si>
  <si>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</si>
  <si>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</si>
  <si>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</si>
  <si>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</si>
  <si>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</si>
  <si>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</si>
  <si>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</si>
  <si>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</si>
  <si>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</si>
  <si>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</si>
  <si>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</si>
  <si>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</si>
  <si>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</si>
  <si>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</si>
  <si>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</si>
  <si>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</si>
  <si>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</si>
  <si>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</si>
  <si>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</si>
  <si>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</si>
  <si>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</si>
  <si>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</si>
  <si>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</si>
  <si>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</si>
  <si>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</si>
  <si>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</si>
  <si>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</si>
  <si>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</si>
  <si>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</si>
  <si>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</si>
  <si>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</si>
  <si>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</si>
  <si>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</si>
  <si>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</si>
  <si>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</si>
  <si>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</si>
  <si>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</si>
  <si>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</si>
  <si>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</si>
  <si>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</si>
  <si>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</si>
  <si>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</si>
  <si>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</si>
  <si>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</si>
  <si>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</si>
  <si>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</si>
  <si>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</si>
  <si>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</si>
  <si>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</si>
  <si>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</si>
  <si>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</si>
  <si>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</si>
  <si>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</si>
  <si>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</si>
  <si>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</si>
  <si>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</si>
  <si>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</si>
  <si>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</si>
  <si>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</si>
  <si>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</si>
  <si>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</si>
  <si>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</si>
  <si>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</si>
  <si>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</si>
  <si>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</si>
  <si>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</si>
  <si>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</si>
  <si>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</si>
  <si>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</si>
  <si>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</si>
  <si>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</si>
  <si>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</si>
  <si>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</si>
  <si>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</si>
  <si>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</si>
  <si>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</si>
  <si>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</si>
  <si>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</si>
  <si>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</si>
  <si>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</si>
  <si>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</si>
  <si>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</si>
  <si>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</si>
  <si>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</si>
  <si>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</si>
  <si>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</si>
  <si>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</si>
  <si>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</si>
  <si>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</si>
  <si>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</si>
  <si>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</si>
  <si>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</si>
  <si>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</si>
  <si>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</si>
  <si>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</si>
  <si>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</si>
  <si>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</si>
  <si>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</si>
  <si>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</si>
  <si>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</si>
  <si>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</si>
  <si>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</si>
  <si>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</si>
  <si>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</si>
  <si>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</si>
  <si>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</si>
  <si>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</si>
  <si>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</si>
  <si>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</si>
  <si>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</si>
  <si>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</si>
  <si>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</si>
  <si>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</si>
  <si>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</si>
  <si>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</si>
  <si>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</si>
  <si>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</si>
  <si>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</si>
  <si>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</si>
  <si>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</si>
  <si>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</si>
  <si>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</si>
  <si>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</si>
  <si>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</si>
  <si>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</si>
  <si>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</si>
  <si>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</si>
  <si>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</si>
  <si>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</si>
  <si>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</si>
  <si>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</si>
  <si>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</si>
  <si>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</si>
  <si>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</si>
  <si>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</si>
  <si>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</si>
  <si>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</si>
  <si>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</si>
  <si>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</si>
  <si>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</si>
  <si>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</si>
  <si>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</si>
  <si>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</si>
  <si>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</si>
  <si>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</si>
  <si>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</si>
  <si>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</si>
  <si>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</si>
  <si>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</si>
  <si>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</si>
  <si>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</si>
  <si>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</si>
  <si>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</si>
  <si>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</si>
  <si>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</si>
  <si>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</si>
  <si>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</si>
  <si>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</si>
  <si>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</si>
  <si>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</si>
  <si>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</si>
  <si>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</si>
  <si>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</si>
  <si>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</si>
  <si>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</si>
  <si>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</si>
  <si>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</si>
  <si>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</si>
  <si>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</si>
  <si>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</si>
  <si>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</si>
  <si>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</si>
  <si>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</si>
  <si>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</si>
  <si>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</si>
  <si>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</si>
  <si>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</si>
  <si>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</si>
  <si>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</si>
  <si>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</si>
  <si>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</si>
  <si>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</si>
  <si>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</si>
  <si>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</si>
  <si>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</si>
  <si>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</si>
  <si>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</si>
  <si>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</si>
  <si>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</si>
  <si>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</si>
  <si>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</si>
  <si>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</si>
  <si>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</si>
  <si>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</si>
  <si>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</si>
  <si>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</si>
  <si>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</si>
  <si>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</si>
  <si>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</si>
  <si>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</si>
  <si>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</si>
  <si>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</si>
  <si>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</si>
  <si>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</si>
  <si>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</si>
  <si>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</si>
  <si>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</si>
  <si>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</si>
  <si>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</si>
  <si>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</si>
  <si>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</si>
  <si>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</si>
  <si>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</si>
  <si>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</si>
  <si>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</si>
  <si>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</si>
  <si>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</si>
  <si>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</si>
  <si>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</si>
  <si>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</si>
  <si>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</si>
  <si>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</si>
  <si>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</si>
  <si>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</si>
  <si>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</si>
  <si>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</si>
  <si>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</si>
  <si>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</si>
  <si>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</si>
  <si>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</si>
  <si>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</si>
  <si>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</si>
  <si>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</si>
  <si>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</si>
  <si>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</si>
  <si>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</si>
  <si>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</si>
  <si>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</si>
  <si>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</si>
  <si>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</si>
  <si>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</si>
  <si>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</si>
  <si>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</si>
  <si>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</si>
  <si>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</si>
  <si>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</si>
  <si>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</si>
  <si>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</si>
  <si>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</si>
  <si>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</si>
  <si>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</si>
  <si>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</si>
  <si>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</si>
  <si>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</si>
  <si>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</si>
  <si>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</si>
  <si>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</si>
  <si>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</si>
  <si>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</si>
  <si>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</si>
  <si>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</si>
  <si>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</si>
  <si>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</si>
  <si>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</si>
  <si>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</si>
  <si>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</si>
  <si>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</si>
  <si>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</si>
  <si>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</si>
  <si>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</si>
  <si>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</si>
  <si>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</si>
  <si>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</si>
  <si>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</si>
  <si>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</si>
  <si>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</si>
  <si>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</si>
  <si>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</si>
  <si>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</si>
  <si>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</si>
  <si>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</si>
  <si>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</si>
  <si>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</si>
  <si>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</si>
  <si>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</si>
  <si>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</si>
  <si>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</si>
  <si>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</si>
  <si>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</si>
  <si>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</si>
  <si>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</si>
  <si>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</si>
  <si>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</si>
  <si>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</si>
  <si>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</si>
  <si>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</si>
  <si>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</si>
  <si>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</si>
  <si>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</si>
  <si>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</si>
  <si>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</si>
  <si>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</si>
  <si>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</si>
  <si>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</si>
  <si>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</si>
  <si>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</si>
  <si>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</si>
  <si>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</si>
  <si>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</si>
  <si>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</si>
  <si>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</si>
  <si>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</si>
  <si>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</si>
  <si>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</si>
  <si>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</si>
  <si>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</si>
  <si>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</si>
  <si>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</si>
  <si>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</si>
  <si>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</si>
  <si>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</si>
  <si>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</si>
  <si>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</si>
  <si>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</si>
  <si>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</si>
  <si>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</si>
  <si>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</si>
  <si>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</si>
  <si>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</si>
  <si>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</si>
  <si>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</si>
  <si>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</si>
  <si>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</si>
  <si>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</si>
  <si>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</si>
  <si>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</si>
  <si>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</si>
  <si>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</si>
  <si>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</si>
  <si>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</si>
  <si>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</si>
  <si>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</si>
  <si>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</si>
  <si>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</si>
  <si>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</si>
  <si>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</si>
  <si>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</si>
  <si>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</si>
  <si>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</si>
  <si>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</si>
  <si>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</si>
  <si>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</si>
  <si>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</si>
  <si>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</si>
  <si>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</si>
  <si>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</si>
  <si>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</si>
  <si>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</si>
  <si>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</si>
  <si>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</si>
  <si>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</si>
  <si>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</si>
  <si>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</si>
  <si>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</si>
  <si>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</si>
  <si>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</si>
  <si>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</si>
  <si>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</si>
  <si>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</si>
  <si>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</si>
  <si>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</si>
  <si>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</si>
  <si>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</si>
  <si>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</si>
  <si>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</si>
  <si>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</si>
  <si>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</si>
  <si>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</si>
  <si>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</si>
  <si>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</si>
  <si>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</si>
  <si>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</si>
  <si>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</si>
  <si>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</si>
  <si>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</si>
  <si>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</si>
  <si>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</si>
  <si>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</si>
  <si>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</si>
  <si>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</si>
  <si>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</si>
  <si>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</si>
  <si>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</si>
  <si>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</si>
  <si>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</si>
  <si>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</si>
  <si>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</si>
  <si>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</si>
  <si>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</si>
  <si>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</si>
  <si>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</si>
  <si>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</si>
  <si>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</si>
  <si>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</si>
  <si>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</si>
  <si>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</si>
  <si>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</si>
  <si>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</si>
  <si>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</si>
  <si>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</si>
  <si>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</si>
  <si>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</si>
  <si>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</si>
  <si>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</si>
  <si>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</si>
  <si>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</si>
  <si>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</si>
  <si>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</si>
  <si>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</si>
  <si>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</si>
  <si>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</si>
  <si>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</si>
  <si>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</si>
  <si>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</si>
  <si>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</si>
  <si>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</si>
  <si>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</si>
  <si>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</si>
  <si>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</si>
  <si>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</si>
  <si>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</si>
  <si>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</si>
  <si>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</si>
  <si>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</si>
  <si>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</si>
  <si>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</si>
  <si>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</si>
  <si>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</si>
  <si>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</si>
  <si>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</si>
  <si>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</si>
  <si>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</si>
  <si>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</si>
  <si>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</si>
  <si>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</si>
  <si>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</si>
  <si>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</si>
  <si>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</si>
  <si>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</si>
  <si>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</si>
  <si>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</si>
  <si>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</si>
  <si>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</si>
  <si>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</si>
  <si>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</si>
  <si>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</si>
  <si>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</si>
  <si>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</si>
  <si>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</si>
  <si>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</si>
  <si>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</si>
  <si>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</si>
  <si>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</si>
  <si>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</si>
  <si>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</si>
  <si>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</si>
  <si>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</si>
  <si>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</si>
  <si>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</si>
  <si>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</si>
  <si>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</si>
  <si>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</si>
  <si>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</si>
  <si>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</si>
  <si>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</si>
  <si>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</si>
  <si>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</si>
  <si>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</si>
  <si>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</si>
  <si>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</si>
  <si>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</si>
  <si>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</si>
  <si>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</si>
  <si>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</si>
  <si>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</si>
  <si>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</si>
  <si>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</si>
  <si>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</si>
  <si>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</si>
  <si>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</si>
  <si>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</si>
  <si>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</si>
  <si>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</si>
  <si>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</si>
  <si>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</si>
  <si>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</si>
  <si>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</si>
  <si>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</si>
  <si>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</si>
  <si>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</si>
  <si>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</si>
  <si>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</si>
  <si>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</si>
  <si>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</si>
  <si>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</si>
  <si>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</si>
  <si>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</si>
  <si>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</si>
  <si>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</si>
  <si>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</si>
  <si>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</si>
  <si>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</si>
  <si>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</si>
  <si>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</si>
  <si>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</si>
  <si>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</si>
  <si>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</si>
  <si>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</si>
  <si>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</si>
  <si>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</si>
  <si>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</si>
  <si>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</si>
  <si>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</si>
  <si>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</si>
  <si>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</si>
  <si>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</si>
  <si>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</si>
  <si>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</si>
  <si>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</si>
  <si>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</si>
  <si>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</si>
  <si>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</si>
  <si>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</si>
  <si>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</si>
  <si>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</si>
  <si>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</si>
  <si>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</si>
  <si>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</si>
  <si>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</si>
  <si>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</si>
  <si>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</si>
  <si>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</si>
  <si>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</si>
  <si>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</si>
  <si>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</si>
  <si>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</si>
  <si>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</si>
  <si>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</si>
  <si>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</si>
  <si>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</si>
  <si>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</si>
  <si>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</si>
  <si>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</si>
  <si>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</si>
  <si>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</si>
  <si>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</si>
  <si>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</si>
  <si>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</si>
  <si>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</si>
  <si>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</si>
  <si>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</si>
  <si>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</si>
  <si>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</si>
  <si>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</si>
  <si>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</si>
  <si>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</si>
  <si>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</si>
  <si>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</si>
  <si>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</si>
  <si>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</si>
  <si>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</si>
  <si>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</si>
  <si>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</si>
  <si>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</si>
  <si>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</si>
  <si>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</si>
  <si>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</si>
  <si>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</si>
  <si>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</si>
  <si>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</si>
  <si>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</si>
  <si>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</si>
  <si>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</si>
  <si>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</si>
  <si>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</si>
  <si>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</si>
  <si>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</si>
  <si>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</si>
  <si>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</si>
  <si>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</si>
  <si>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</si>
  <si>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</si>
  <si>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</si>
  <si>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</si>
  <si>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</si>
  <si>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</si>
  <si>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</si>
  <si>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</si>
  <si>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</si>
  <si>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</si>
  <si>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</si>
  <si>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</si>
  <si>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</si>
  <si>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</si>
  <si>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</si>
  <si>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</si>
  <si>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</si>
  <si>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</si>
  <si>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</si>
  <si>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</si>
  <si>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</si>
  <si>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</si>
  <si>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</si>
  <si>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</si>
  <si>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</si>
  <si>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</si>
  <si>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</si>
  <si>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</si>
  <si>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</si>
  <si>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</si>
  <si>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</si>
  <si>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</si>
  <si>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</si>
  <si>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</si>
  <si>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</si>
  <si>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</si>
  <si>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</si>
  <si>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</si>
  <si>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</si>
  <si>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</si>
  <si>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</si>
  <si>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</si>
  <si>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</si>
  <si>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</si>
  <si>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</si>
  <si>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</si>
  <si>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</si>
  <si>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</si>
  <si>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</si>
  <si>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</si>
  <si>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</si>
  <si>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</si>
  <si>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</si>
  <si>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</si>
  <si>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</si>
  <si>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</si>
  <si>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</si>
  <si>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</si>
  <si>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</si>
  <si>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</si>
  <si>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</si>
  <si>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</si>
  <si>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</si>
  <si>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</si>
  <si>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</si>
  <si>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</si>
  <si>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</si>
  <si>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</si>
  <si>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</si>
  <si>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</si>
  <si>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</si>
  <si>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</si>
  <si>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</si>
  <si>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</si>
  <si>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</si>
  <si>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</si>
  <si>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</si>
  <si>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</si>
  <si>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</si>
  <si>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</si>
  <si>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</si>
  <si>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</si>
  <si>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</si>
  <si>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</si>
  <si>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</si>
  <si>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</si>
  <si>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</si>
  <si>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</si>
  <si>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</si>
  <si>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</si>
  <si>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</si>
  <si>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</si>
  <si>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</si>
  <si>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</si>
  <si>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</si>
  <si>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</si>
  <si>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</si>
  <si>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</si>
  <si>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</si>
  <si>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</si>
  <si>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</si>
  <si>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</si>
  <si>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</si>
  <si>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</si>
  <si>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</si>
  <si>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</si>
  <si>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</si>
  <si>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</si>
  <si>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</si>
  <si>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</si>
  <si>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</si>
  <si>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</si>
  <si>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</si>
  <si>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</si>
  <si>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</si>
  <si>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</si>
  <si>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</si>
  <si>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</si>
  <si>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</si>
  <si>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</si>
  <si>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</si>
  <si>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</si>
  <si>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</si>
  <si>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</si>
  <si>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</si>
  <si>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</si>
  <si>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</si>
  <si>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</si>
  <si>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</si>
  <si>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</si>
  <si>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</si>
  <si>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</si>
  <si>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</si>
  <si>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</si>
  <si>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</si>
  <si>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</si>
  <si>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</si>
  <si>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</si>
  <si>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</si>
  <si>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</si>
  <si>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</si>
  <si>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</si>
  <si>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</si>
  <si>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</si>
  <si>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</si>
  <si>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</si>
  <si>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</si>
  <si>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</si>
  <si>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</si>
  <si>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</si>
  <si>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</si>
  <si>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</si>
  <si>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</si>
  <si>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</si>
  <si>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</si>
  <si>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</si>
  <si>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</si>
  <si>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</si>
  <si>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</si>
  <si>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</si>
  <si>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</si>
  <si>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</si>
  <si>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</si>
  <si>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</si>
  <si>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</si>
  <si>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</si>
  <si>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</si>
  <si>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</si>
  <si>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</si>
  <si>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</si>
  <si>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</si>
  <si>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</si>
  <si>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</si>
  <si>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</si>
  <si>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</si>
  <si>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</si>
  <si>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</si>
  <si>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</si>
  <si>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</si>
  <si>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</si>
  <si>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</si>
  <si>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</si>
  <si>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</si>
  <si>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</si>
  <si>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</si>
  <si>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</si>
  <si>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</si>
  <si>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</si>
  <si>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</si>
  <si>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</si>
  <si>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</si>
  <si>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</si>
  <si>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</si>
  <si>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</si>
  <si>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</si>
  <si>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</si>
  <si>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</si>
  <si>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</si>
  <si>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</si>
  <si>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</si>
  <si>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</si>
  <si>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</si>
  <si>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</si>
  <si>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</si>
  <si>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</si>
  <si>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</si>
  <si>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</si>
  <si>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</si>
  <si>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</si>
  <si>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</si>
  <si>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</si>
  <si>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</si>
  <si>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</si>
  <si>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</si>
  <si>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</si>
  <si>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</si>
  <si>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</si>
  <si>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</si>
  <si>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</si>
  <si>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</si>
  <si>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</si>
  <si>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</si>
  <si>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</si>
  <si>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</si>
  <si>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</si>
  <si>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</si>
  <si>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</si>
  <si>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</si>
  <si>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</si>
  <si>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</si>
  <si>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</si>
  <si>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</si>
  <si>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</si>
  <si>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</si>
  <si>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</si>
  <si>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</si>
  <si>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</si>
  <si>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</si>
  <si>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</si>
  <si>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</si>
  <si>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</si>
  <si>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</si>
  <si>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</si>
  <si>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</si>
  <si>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</si>
  <si>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</si>
  <si>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</si>
  <si>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</si>
  <si>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</si>
  <si>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</si>
  <si>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</si>
  <si>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</si>
  <si>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</si>
  <si>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</si>
  <si>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</si>
  <si>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</si>
  <si>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</si>
  <si>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</si>
  <si>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</si>
  <si>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</si>
  <si>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</si>
  <si>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</si>
  <si>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</si>
  <si>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</si>
  <si>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</si>
  <si>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</si>
  <si>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</si>
  <si>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</si>
  <si>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</si>
  <si>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</si>
  <si>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</si>
  <si>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</si>
  <si>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</si>
  <si>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</si>
  <si>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</si>
  <si>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</si>
  <si>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</si>
  <si>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</si>
  <si>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</si>
  <si>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</si>
  <si>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</si>
  <si>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</si>
  <si>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</si>
  <si>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</si>
  <si>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</si>
  <si>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</si>
  <si>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</si>
  <si>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</si>
  <si>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</si>
  <si>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</si>
  <si>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</si>
  <si>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</si>
  <si>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</si>
  <si>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</si>
  <si>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</si>
  <si>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</si>
  <si>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</si>
  <si>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</si>
  <si>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</si>
  <si>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</si>
  <si>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</si>
  <si>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</si>
  <si>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</si>
  <si>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</si>
  <si>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</si>
  <si>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</si>
  <si>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</si>
  <si>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</si>
  <si>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</si>
  <si>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</si>
  <si>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</si>
  <si>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</si>
  <si>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</si>
  <si>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</si>
  <si>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</si>
  <si>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</si>
  <si>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</si>
  <si>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</si>
  <si>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</si>
  <si>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</si>
  <si>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</si>
  <si>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</si>
  <si>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</si>
  <si>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</si>
  <si>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</si>
  <si>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</si>
  <si>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</si>
  <si>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</si>
  <si>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</si>
  <si>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</si>
  <si>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</si>
  <si>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</si>
  <si>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</si>
  <si>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</si>
  <si>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</si>
  <si>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</si>
  <si>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</si>
  <si>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</si>
  <si>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</si>
  <si>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</si>
  <si>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</si>
  <si>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</si>
  <si>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</si>
  <si>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</si>
  <si>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</si>
  <si>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</si>
  <si>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</si>
  <si>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</si>
  <si>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</si>
  <si>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</si>
  <si>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</si>
  <si>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</si>
  <si>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</si>
  <si>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</si>
  <si>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</si>
  <si>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</si>
  <si>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</si>
  <si>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</si>
  <si>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</si>
  <si>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</si>
  <si>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</si>
  <si>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</si>
  <si>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</si>
  <si>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</si>
  <si>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</si>
  <si>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</si>
  <si>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</si>
  <si>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</si>
  <si>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</si>
  <si>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</si>
  <si>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</si>
  <si>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</si>
  <si>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</si>
  <si>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</si>
  <si>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</si>
  <si>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</si>
  <si>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</si>
  <si>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</si>
  <si>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</si>
  <si>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</si>
  <si>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</si>
  <si>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</si>
  <si>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</si>
  <si>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</si>
  <si>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</si>
  <si>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</si>
  <si>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</si>
  <si>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</si>
  <si>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</si>
  <si>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</si>
  <si>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</si>
  <si>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</si>
  <si>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</si>
  <si>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</si>
  <si>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</si>
  <si>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</si>
  <si>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</si>
  <si>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</si>
  <si>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</si>
  <si>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</si>
  <si>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</si>
  <si>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</si>
  <si>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</si>
  <si>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</si>
  <si>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</si>
  <si>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</si>
  <si>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</si>
  <si>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</si>
  <si>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</si>
  <si>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</si>
  <si>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</si>
  <si>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</si>
  <si>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</si>
  <si>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</si>
  <si>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</si>
  <si>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</si>
  <si>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</si>
  <si>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</si>
  <si>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</si>
  <si>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</si>
  <si>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</si>
  <si>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</si>
  <si>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</si>
  <si>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</si>
  <si>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</si>
  <si>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</si>
  <si>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</si>
  <si>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</si>
  <si>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</si>
  <si>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</si>
  <si>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</si>
  <si>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</si>
  <si>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</si>
  <si>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</si>
  <si>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</si>
  <si>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</si>
  <si>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</si>
  <si>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</si>
  <si>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</si>
  <si>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</si>
  <si>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</si>
  <si>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</si>
  <si>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</si>
  <si>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</si>
  <si>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</si>
  <si>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</si>
  <si>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</si>
  <si>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</si>
  <si>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</si>
  <si>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</si>
  <si>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</si>
  <si>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</si>
  <si>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</si>
  <si>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</si>
  <si>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</si>
  <si>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</si>
  <si>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</si>
  <si>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</si>
  <si>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</si>
  <si>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</si>
  <si>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</si>
  <si>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</si>
  <si>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</si>
  <si>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</si>
  <si>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</si>
  <si>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</si>
  <si>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</si>
  <si>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</si>
  <si>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</si>
  <si>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</si>
  <si>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</si>
  <si>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</si>
  <si>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</si>
  <si>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</si>
  <si>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</si>
  <si>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</si>
  <si>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</si>
  <si>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</si>
  <si>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</si>
  <si>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</si>
  <si>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</si>
  <si>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</si>
  <si>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</si>
  <si>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</si>
  <si>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</si>
  <si>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</si>
  <si>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</si>
  <si>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</si>
  <si>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</si>
  <si>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</si>
  <si>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</si>
  <si>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</si>
  <si>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</si>
  <si>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</si>
  <si>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</si>
  <si>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</si>
  <si>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</si>
  <si>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</si>
  <si>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</si>
  <si>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</si>
  <si>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</si>
  <si>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</si>
  <si>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</si>
  <si>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</si>
  <si>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</si>
  <si>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</si>
  <si>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</si>
  <si>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</si>
  <si>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</si>
  <si>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</si>
  <si>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</si>
  <si>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</si>
  <si>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</si>
  <si>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</si>
  <si>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</si>
  <si>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</si>
  <si>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</si>
  <si>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</si>
  <si>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</si>
  <si>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</si>
  <si>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</si>
  <si>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</si>
  <si>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</si>
  <si>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</si>
  <si>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</si>
  <si>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</si>
  <si>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</si>
  <si>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</si>
  <si>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</si>
  <si>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</si>
  <si>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</si>
  <si>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</si>
  <si>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</si>
  <si>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</si>
  <si>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</si>
  <si>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</si>
  <si>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</si>
  <si>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</si>
  <si>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</si>
  <si>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</si>
  <si>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</si>
  <si>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</si>
  <si>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</si>
  <si>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</si>
  <si>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</si>
  <si>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</si>
  <si>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</si>
  <si>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</si>
  <si>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</si>
  <si>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</si>
  <si>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</si>
  <si>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</si>
  <si>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</si>
  <si>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</si>
  <si>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</si>
  <si>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</si>
  <si>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</si>
  <si>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</si>
  <si>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</si>
  <si>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</si>
  <si>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</si>
  <si>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</si>
  <si>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</si>
  <si>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</si>
  <si>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</si>
  <si>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</si>
  <si>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</si>
  <si>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</si>
  <si>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</si>
  <si>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</si>
  <si>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</si>
  <si>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</si>
  <si>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</si>
  <si>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</si>
  <si>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</si>
  <si>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</si>
  <si>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</si>
  <si>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</si>
  <si>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</si>
  <si>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</si>
  <si>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</si>
  <si>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</si>
  <si>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</si>
  <si>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</si>
  <si>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</si>
  <si>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</si>
  <si>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</si>
  <si>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</si>
  <si>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</si>
  <si>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</si>
  <si>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</si>
  <si>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</si>
  <si>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</si>
  <si>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</si>
  <si>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</si>
  <si>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</si>
  <si>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</si>
  <si>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</si>
  <si>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</si>
  <si>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</si>
  <si>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</si>
  <si>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</si>
  <si>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</si>
  <si>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</si>
  <si>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</si>
  <si>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</si>
  <si>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</si>
  <si>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</si>
  <si>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</si>
  <si>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</si>
  <si>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</si>
  <si>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</si>
  <si>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</si>
  <si>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</si>
  <si>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</si>
  <si>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</si>
  <si>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</si>
  <si>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</si>
  <si>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</si>
  <si>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</si>
  <si>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</si>
  <si>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</si>
  <si>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</si>
  <si>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</si>
  <si>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</si>
  <si>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</si>
  <si>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</si>
  <si>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</si>
  <si>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</si>
  <si>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</si>
  <si>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</si>
  <si>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</si>
  <si>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</si>
  <si>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</si>
  <si>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</si>
  <si>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</si>
  <si>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</si>
  <si>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</si>
  <si>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</si>
  <si>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</si>
  <si>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</si>
  <si>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</si>
  <si>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</si>
  <si>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</si>
  <si>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</si>
  <si>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</si>
  <si>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</si>
  <si>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</si>
  <si>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</si>
  <si>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</si>
  <si>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</si>
  <si>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</si>
  <si>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</si>
  <si>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</si>
  <si>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</si>
  <si>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</si>
  <si>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</si>
  <si>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</si>
  <si>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</si>
  <si>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</si>
  <si>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</si>
  <si>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</si>
  <si>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</si>
  <si>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</si>
  <si>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</si>
  <si>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</si>
  <si>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</si>
  <si>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</si>
  <si>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</si>
  <si>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</si>
  <si>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</si>
  <si>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</si>
  <si>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</si>
  <si>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</si>
  <si>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</si>
  <si>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</si>
  <si>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</si>
  <si>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</si>
  <si>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</si>
  <si>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</si>
  <si>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</si>
  <si>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</si>
  <si>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</si>
  <si>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</si>
  <si>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</si>
  <si>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</si>
  <si>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</si>
  <si>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</si>
  <si>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</si>
  <si>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</si>
  <si>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</si>
  <si>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</si>
  <si>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</si>
  <si>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</si>
  <si>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</si>
  <si>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</si>
  <si>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</si>
  <si>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</si>
  <si>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</si>
  <si>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</si>
  <si>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</si>
  <si>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</si>
  <si>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</si>
  <si>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</si>
  <si>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</si>
  <si>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</si>
  <si>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</si>
  <si>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</si>
  <si>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</si>
  <si>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</si>
  <si>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</si>
  <si>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</si>
  <si>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</si>
  <si>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</si>
  <si>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</si>
  <si>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</si>
  <si>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</si>
  <si>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</si>
  <si>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</si>
  <si>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</si>
  <si>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</si>
  <si>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</si>
  <si>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</si>
  <si>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</si>
  <si>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</si>
  <si>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</si>
  <si>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</si>
  <si>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</si>
  <si>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</si>
  <si>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</si>
  <si>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</si>
  <si>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</si>
  <si>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</si>
  <si>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</si>
  <si>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</si>
  <si>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</si>
  <si>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</si>
  <si>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</si>
  <si>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</si>
  <si>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</si>
  <si>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</si>
  <si>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</si>
  <si>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</si>
  <si>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</si>
  <si>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</si>
  <si>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</si>
  <si>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</si>
  <si>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</si>
  <si>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</si>
  <si>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</si>
  <si>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</si>
  <si>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</si>
  <si>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</si>
  <si>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</si>
  <si>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</si>
  <si>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</si>
  <si>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</si>
  <si>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</si>
  <si>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</si>
  <si>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</si>
  <si>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</si>
  <si>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</si>
  <si>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</si>
  <si>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</si>
  <si>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</si>
  <si>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</si>
  <si>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</si>
  <si>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</si>
  <si>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</si>
  <si>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</si>
  <si>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</si>
  <si>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</si>
  <si>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</si>
  <si>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</si>
  <si>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</si>
  <si>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</si>
  <si>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</si>
  <si>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</si>
  <si>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</si>
  <si>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</si>
  <si>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</si>
  <si>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</si>
  <si>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</si>
  <si>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</si>
  <si>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</si>
  <si>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</si>
  <si>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</si>
  <si>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</si>
  <si>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</si>
  <si>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</si>
  <si>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</si>
  <si>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</si>
  <si>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</si>
  <si>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</si>
  <si>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</si>
  <si>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</si>
  <si>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</si>
  <si>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</si>
  <si>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</si>
  <si>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</si>
  <si>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</si>
  <si>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</si>
  <si>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</si>
  <si>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</si>
  <si>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</si>
  <si>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</si>
  <si>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</si>
  <si>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</si>
  <si>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</si>
  <si>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</si>
  <si>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</si>
  <si>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</si>
  <si>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</si>
  <si>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</si>
  <si>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</si>
  <si>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</si>
  <si>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</si>
  <si>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</si>
  <si>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</si>
  <si>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</si>
  <si>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</si>
  <si>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</si>
  <si>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</si>
  <si>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</si>
  <si>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</si>
  <si>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</si>
  <si>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</si>
  <si>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</si>
  <si>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</si>
  <si>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</si>
  <si>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</si>
  <si>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</si>
  <si>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</si>
  <si>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</si>
  <si>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</si>
  <si>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</si>
  <si>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</si>
  <si>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</si>
  <si>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</si>
  <si>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</si>
  <si>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</si>
  <si>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</si>
  <si>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</si>
  <si>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</si>
  <si>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</si>
  <si>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</si>
  <si>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</si>
  <si>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</si>
  <si>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</si>
  <si>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</si>
  <si>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</si>
  <si>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</si>
  <si>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</si>
  <si>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</si>
  <si>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</si>
  <si>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</si>
  <si>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</si>
  <si>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</si>
  <si>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</si>
  <si>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</si>
  <si>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</si>
  <si>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</si>
  <si>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</si>
  <si>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</si>
  <si>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</si>
  <si>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</si>
  <si>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</si>
  <si>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</si>
  <si>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</si>
  <si>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</si>
  <si>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</si>
  <si>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</si>
  <si>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</si>
  <si>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</si>
  <si>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</si>
  <si>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</si>
  <si>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</si>
  <si>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</si>
  <si>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</si>
  <si>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</si>
  <si>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</si>
  <si>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</si>
  <si>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</si>
  <si>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</si>
  <si>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</si>
  <si>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</si>
  <si>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</si>
  <si>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</si>
  <si>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</si>
  <si>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</si>
  <si>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</si>
  <si>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</si>
  <si>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</si>
  <si>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</si>
  <si>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</si>
  <si>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</si>
  <si>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</si>
  <si>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</si>
  <si>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</si>
  <si>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</si>
  <si>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</si>
  <si>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</si>
  <si>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</si>
  <si>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</si>
  <si>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</si>
  <si>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</si>
  <si>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</si>
  <si>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</si>
  <si>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</si>
  <si>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</si>
  <si>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</si>
  <si>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</si>
  <si>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</si>
  <si>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</si>
  <si>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</si>
  <si>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</si>
  <si>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</si>
  <si>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</si>
  <si>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</si>
  <si>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</si>
  <si>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</si>
  <si>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</si>
  <si>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</si>
  <si>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</si>
  <si>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</si>
  <si>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</si>
  <si>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</si>
  <si>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</si>
  <si>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</si>
  <si>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</si>
  <si>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</si>
  <si>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</si>
  <si>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</si>
  <si>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</si>
  <si>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</si>
  <si>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</si>
  <si>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</si>
  <si>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</si>
  <si>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</si>
  <si>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</si>
  <si>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</si>
  <si>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</si>
  <si>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</si>
  <si>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</si>
  <si>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</si>
  <si>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</si>
  <si>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</si>
  <si>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</si>
  <si>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</si>
  <si>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</si>
  <si>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</si>
  <si>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</si>
  <si>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</si>
  <si>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</si>
  <si>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</si>
  <si>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</si>
  <si>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</si>
  <si>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</si>
  <si>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</si>
  <si>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</si>
  <si>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</si>
  <si>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</si>
  <si>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</si>
  <si>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</si>
  <si>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</si>
  <si>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</si>
  <si>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</si>
  <si>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</si>
  <si>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</si>
  <si>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</si>
  <si>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</si>
  <si>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</si>
  <si>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</si>
  <si>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</si>
  <si>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</si>
  <si>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</si>
  <si>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</si>
  <si>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</si>
  <si>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</si>
  <si>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</si>
  <si>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</si>
  <si>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</si>
  <si>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</si>
  <si>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</si>
  <si>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</si>
  <si>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</si>
  <si>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</si>
  <si>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</si>
  <si>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</si>
  <si>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</si>
  <si>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</si>
  <si>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</si>
  <si>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</si>
  <si>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</si>
  <si>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</si>
  <si>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</si>
  <si>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</si>
  <si>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</si>
  <si>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</si>
  <si>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</si>
  <si>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</si>
  <si>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</si>
  <si>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</si>
  <si>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</si>
  <si>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</si>
  <si>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</si>
  <si>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</si>
  <si>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</si>
  <si>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</si>
  <si>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</si>
  <si>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</si>
  <si>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</si>
  <si>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</si>
  <si>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</si>
  <si>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</si>
  <si>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</si>
  <si>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</si>
  <si>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</si>
  <si>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</si>
  <si>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</si>
  <si>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</si>
  <si>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</si>
  <si>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</si>
  <si>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</si>
  <si>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</si>
  <si>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</si>
  <si>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</si>
  <si>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</si>
  <si>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</si>
  <si>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</si>
  <si>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</si>
  <si>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</si>
  <si>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</si>
  <si>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</si>
  <si>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</si>
  <si>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</si>
  <si>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</si>
  <si>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</si>
  <si>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</si>
  <si>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</si>
  <si>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</si>
  <si>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</si>
  <si>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</si>
  <si>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</si>
  <si>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</si>
  <si>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</si>
  <si>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</si>
  <si>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</si>
  <si>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</si>
  <si>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</si>
  <si>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</si>
  <si>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</si>
  <si>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</si>
  <si>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</si>
  <si>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</si>
  <si>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</si>
  <si>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</si>
  <si>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</si>
  <si>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</si>
  <si>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</si>
  <si>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</si>
  <si>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</si>
  <si>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</si>
  <si>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</si>
  <si>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</si>
  <si>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</si>
  <si>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</si>
  <si>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</si>
  <si>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</si>
  <si>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</si>
  <si>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</si>
  <si>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</si>
  <si>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</si>
  <si>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</si>
  <si>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</si>
  <si>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</si>
  <si>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</si>
  <si>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</si>
  <si>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</si>
  <si>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</si>
  <si>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</si>
  <si>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</si>
  <si>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</si>
  <si>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</si>
  <si>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</si>
  <si>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</si>
  <si>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</si>
  <si>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</si>
  <si>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</si>
  <si>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</si>
  <si>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</si>
  <si>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</si>
  <si>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</si>
  <si>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</si>
  <si>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</si>
  <si>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</si>
  <si>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</si>
  <si>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</si>
  <si>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</si>
  <si>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</si>
  <si>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</si>
  <si>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</si>
  <si>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</si>
  <si>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</si>
  <si>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</si>
  <si>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</si>
  <si>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</si>
  <si>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</si>
  <si>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</si>
  <si>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</si>
  <si>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</si>
  <si>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</si>
  <si>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</si>
  <si>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</si>
  <si>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</si>
  <si>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</si>
  <si>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</si>
  <si>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</si>
  <si>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</si>
  <si>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</si>
  <si>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</si>
  <si>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</si>
  <si>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</si>
  <si>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</si>
  <si>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</si>
  <si>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</si>
  <si>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</si>
  <si>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</si>
  <si>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</si>
  <si>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</si>
  <si>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</si>
  <si>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</si>
  <si>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</si>
  <si>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</si>
  <si>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</si>
  <si>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</si>
  <si>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</si>
  <si>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</si>
  <si>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</si>
  <si>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</si>
  <si>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</si>
  <si>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</si>
  <si>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</si>
  <si>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</si>
  <si>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</si>
  <si>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</si>
  <si>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</si>
  <si>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</si>
  <si>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</si>
  <si>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</si>
  <si>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</si>
  <si>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</si>
  <si>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</si>
  <si>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</si>
  <si>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</si>
  <si>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</si>
  <si>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</si>
  <si>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</si>
  <si>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</si>
  <si>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</si>
  <si>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</si>
  <si>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</si>
  <si>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</si>
  <si>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</si>
  <si>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</si>
  <si>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</si>
  <si>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</si>
  <si>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</si>
  <si>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</si>
  <si>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</si>
  <si>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</si>
  <si>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</si>
  <si>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</si>
  <si>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</si>
  <si>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</si>
  <si>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</si>
  <si>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</si>
  <si>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</si>
  <si>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</si>
  <si>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</si>
  <si>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</si>
  <si>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</si>
  <si>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</si>
  <si>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</si>
  <si>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</si>
  <si>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</si>
  <si>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</si>
  <si>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</si>
  <si>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</si>
  <si>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</si>
  <si>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</si>
  <si>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</si>
  <si>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</si>
  <si>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</si>
  <si>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</si>
  <si>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</si>
  <si>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</si>
  <si>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</si>
  <si>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</si>
  <si>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</si>
  <si>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</si>
  <si>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</si>
  <si>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</si>
  <si>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</si>
  <si>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</si>
  <si>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</si>
  <si>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</si>
  <si>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</si>
  <si>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</si>
  <si>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</si>
  <si>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</si>
  <si>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</si>
  <si>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</si>
  <si>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</si>
  <si>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</si>
  <si>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</si>
  <si>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</si>
  <si>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</si>
  <si>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</si>
  <si>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</si>
  <si>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</si>
  <si>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</si>
  <si>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</si>
  <si>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</si>
  <si>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</si>
  <si>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</si>
  <si>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</si>
  <si>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</si>
  <si>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</si>
  <si>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</si>
  <si>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</si>
  <si>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</si>
  <si>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</si>
  <si>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</si>
  <si>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</si>
  <si>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</si>
  <si>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</si>
  <si>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</si>
  <si>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</si>
  <si>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</si>
  <si>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</si>
  <si>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</si>
  <si>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</si>
  <si>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</si>
  <si>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</si>
  <si>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</si>
  <si>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</si>
  <si>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</si>
  <si>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</si>
  <si>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</si>
  <si>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</si>
  <si>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</si>
  <si>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</si>
  <si>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</si>
  <si>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</si>
  <si>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</si>
  <si>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</si>
  <si>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</si>
  <si>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</si>
  <si>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</si>
  <si>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</si>
  <si>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</si>
  <si>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</si>
  <si>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</si>
  <si>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</si>
  <si>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</si>
  <si>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</si>
  <si>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</si>
  <si>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</si>
  <si>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</si>
  <si>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</si>
  <si>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</si>
  <si>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</si>
  <si>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</si>
  <si>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</si>
  <si>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</si>
  <si>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</si>
  <si>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</si>
  <si>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</si>
  <si>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</si>
  <si>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</si>
  <si>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</si>
  <si>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</si>
  <si>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</si>
  <si>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</si>
  <si>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</si>
  <si>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</si>
  <si>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</si>
  <si>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</si>
  <si>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</si>
  <si>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</si>
  <si>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</si>
  <si>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</si>
  <si>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</si>
  <si>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</si>
  <si>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</si>
  <si>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</si>
  <si>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</si>
  <si>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</si>
  <si>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</si>
  <si>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</si>
  <si>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</si>
  <si>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</si>
  <si>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</si>
  <si>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</si>
  <si>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</si>
  <si>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</si>
  <si>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</si>
  <si>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</si>
  <si>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</si>
  <si>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</si>
  <si>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</si>
  <si>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</si>
  <si>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</si>
  <si>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</si>
  <si>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</si>
  <si>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</si>
  <si>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</si>
  <si>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</si>
  <si>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</si>
  <si>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</si>
  <si>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</si>
  <si>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</si>
  <si>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</si>
  <si>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</si>
  <si>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</si>
  <si>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</si>
  <si>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</si>
  <si>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</si>
  <si>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</si>
  <si>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</si>
  <si>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</si>
  <si>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</si>
  <si>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</si>
  <si>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</si>
  <si>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</si>
  <si>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</si>
  <si>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</si>
  <si>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</si>
  <si>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</si>
  <si>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</si>
  <si>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</si>
  <si>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</si>
  <si>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</si>
  <si>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</si>
  <si>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</si>
  <si>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</si>
  <si>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</si>
  <si>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</si>
  <si>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</si>
  <si>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</si>
  <si>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</si>
  <si>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</si>
  <si>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</si>
  <si>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</si>
  <si>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</si>
  <si>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</si>
  <si>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</si>
  <si>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</si>
  <si>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</si>
  <si>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</si>
  <si>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</si>
  <si>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</si>
  <si>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</si>
  <si>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</si>
  <si>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</si>
  <si>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</si>
  <si>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</si>
  <si>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</si>
  <si>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</si>
  <si>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</si>
  <si>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</si>
  <si>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</si>
  <si>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</si>
  <si>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</si>
  <si>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</si>
  <si>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</si>
  <si>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</si>
  <si>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</si>
  <si>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</si>
  <si>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</si>
  <si>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</si>
  <si>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</si>
  <si>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</si>
  <si>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</si>
  <si>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</si>
  <si>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</si>
  <si>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</si>
  <si>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</si>
  <si>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</si>
  <si>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</si>
  <si>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</si>
  <si>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</si>
  <si>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</si>
  <si>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</si>
  <si>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</si>
  <si>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</si>
  <si>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</si>
  <si>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</si>
  <si>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</si>
  <si>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</si>
  <si>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</si>
  <si>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</si>
  <si>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</si>
  <si>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</si>
  <si>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</si>
  <si>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</si>
  <si>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</si>
  <si>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</si>
  <si>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</si>
  <si>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</si>
  <si>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</si>
  <si>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</si>
  <si>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</si>
  <si>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</si>
  <si>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</si>
  <si>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</si>
  <si>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</si>
  <si>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</si>
  <si>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</si>
  <si>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</si>
  <si>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</si>
  <si>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</si>
  <si>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</si>
  <si>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</si>
  <si>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</si>
  <si>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</si>
  <si>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</si>
  <si>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</si>
  <si>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</si>
  <si>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</si>
  <si>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</si>
  <si>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</si>
  <si>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</si>
  <si>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</si>
  <si>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</si>
  <si>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</si>
  <si>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</si>
  <si>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</si>
  <si>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</si>
  <si>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</si>
  <si>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</si>
  <si>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</si>
  <si>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</si>
  <si>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</si>
  <si>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</si>
  <si>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</si>
  <si>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</si>
  <si>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</si>
  <si>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</si>
  <si>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</si>
  <si>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</si>
  <si>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</si>
  <si>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</si>
  <si>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</si>
  <si>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</si>
  <si>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</si>
  <si>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</si>
  <si>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</si>
  <si>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</si>
  <si>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</si>
  <si>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</si>
  <si>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</si>
  <si>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</si>
  <si>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</si>
  <si>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</si>
  <si>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</si>
  <si>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</si>
  <si>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</si>
  <si>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</si>
  <si>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</si>
  <si>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</si>
  <si>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</si>
  <si>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</si>
  <si>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</si>
  <si>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</si>
  <si>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</si>
  <si>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</si>
  <si>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</si>
  <si>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</si>
  <si>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</si>
  <si>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</si>
  <si>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</si>
  <si>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</si>
  <si>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</si>
  <si>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</si>
  <si>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</si>
  <si>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</si>
  <si>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</si>
  <si>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</si>
  <si>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</si>
  <si>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</si>
  <si>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</si>
  <si>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</si>
  <si>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</si>
  <si>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</si>
  <si>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</si>
  <si>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</si>
  <si>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</si>
  <si>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</si>
  <si>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</si>
  <si>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</si>
  <si>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</si>
  <si>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</si>
  <si>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</si>
  <si>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</si>
  <si>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</si>
  <si>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</si>
  <si>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</si>
  <si>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</si>
  <si>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</si>
  <si>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</si>
  <si>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</si>
  <si>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</si>
  <si>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</si>
  <si>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</si>
  <si>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</si>
  <si>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</si>
  <si>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</si>
  <si>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</si>
  <si>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</si>
  <si>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</si>
  <si>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</si>
  <si>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</si>
  <si>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</si>
  <si>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</si>
  <si>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</si>
  <si>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</si>
  <si>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</si>
  <si>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</si>
  <si>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</si>
  <si>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</si>
  <si>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</si>
  <si>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</si>
  <si>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</si>
  <si>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</si>
  <si>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</si>
  <si>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</si>
  <si>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</si>
  <si>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</si>
  <si>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</si>
  <si>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</si>
  <si>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</si>
  <si>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</si>
  <si>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</si>
  <si>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</si>
  <si>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</si>
  <si>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</si>
  <si>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</si>
  <si>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</si>
  <si>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</si>
  <si>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</si>
  <si>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</si>
  <si>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</si>
  <si>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</si>
  <si>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</si>
  <si>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</si>
  <si>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</si>
  <si>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</si>
  <si>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</si>
  <si>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</si>
  <si>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</si>
  <si>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</si>
  <si>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</si>
  <si>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</si>
  <si>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</si>
  <si>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</si>
  <si>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</si>
  <si>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</si>
  <si>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</si>
  <si>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</si>
  <si>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</si>
  <si>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</si>
  <si>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</si>
  <si>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</si>
  <si>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</si>
  <si>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</si>
  <si>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</si>
  <si>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</si>
  <si>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</si>
  <si>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</si>
  <si>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</si>
  <si>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</si>
  <si>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</si>
  <si>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</si>
  <si>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</si>
  <si>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</si>
  <si>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</si>
  <si>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</si>
  <si>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</si>
  <si>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</si>
  <si>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</si>
  <si>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</si>
  <si>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</si>
  <si>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</si>
  <si>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</si>
  <si>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</si>
  <si>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</si>
  <si>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</si>
  <si>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</si>
  <si>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</si>
  <si>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</si>
  <si>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</si>
  <si>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</si>
  <si>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</si>
  <si>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</si>
  <si>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</si>
  <si>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</si>
  <si>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</si>
  <si>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</si>
  <si>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</si>
  <si>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</si>
  <si>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</si>
  <si>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</si>
  <si>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</si>
  <si>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</si>
  <si>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</si>
  <si>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</si>
  <si>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</si>
  <si>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</si>
  <si>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</si>
  <si>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</si>
  <si>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</si>
  <si>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</si>
  <si>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</si>
  <si>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</si>
  <si>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</si>
  <si>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</si>
  <si>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</si>
  <si>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</si>
  <si>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</si>
  <si>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</si>
  <si>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</si>
  <si>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</si>
  <si>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</si>
  <si>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</si>
  <si>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</si>
  <si>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</si>
  <si>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</si>
  <si>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</si>
  <si>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</si>
  <si>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</si>
  <si>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</si>
  <si>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</si>
  <si>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</si>
  <si>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</si>
  <si>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</si>
  <si>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</si>
  <si>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</si>
  <si>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</si>
  <si>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</si>
  <si>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</si>
  <si>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</si>
  <si>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</si>
  <si>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</si>
  <si>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</si>
  <si>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</si>
  <si>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</si>
  <si>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</si>
  <si>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</si>
  <si>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</si>
  <si>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</si>
  <si>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</si>
  <si>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</si>
  <si>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</si>
  <si>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</si>
  <si>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</si>
  <si>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</si>
  <si>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</si>
  <si>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</si>
  <si>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</si>
  <si>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</si>
  <si>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</si>
  <si>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</si>
  <si>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</si>
  <si>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</si>
  <si>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</si>
  <si>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</si>
  <si>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</si>
  <si>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</si>
  <si>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</si>
  <si>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</si>
  <si>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</si>
  <si>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</si>
  <si>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</si>
  <si>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</si>
  <si>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</si>
  <si>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</si>
  <si>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</si>
  <si>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</si>
  <si>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</si>
  <si>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</si>
  <si>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</si>
  <si>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</si>
  <si>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</si>
  <si>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</si>
  <si>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</si>
  <si>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</si>
  <si>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</si>
  <si>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</si>
  <si>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</si>
  <si>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</si>
  <si>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</si>
  <si>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</si>
  <si>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</si>
  <si>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</si>
  <si>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</si>
  <si>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</si>
  <si>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</si>
  <si>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</si>
  <si>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</si>
  <si>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</si>
  <si>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</si>
  <si>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</si>
  <si>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</si>
  <si>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</si>
  <si>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</si>
  <si>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</si>
  <si>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</si>
  <si>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</si>
  <si>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</si>
  <si>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</si>
  <si>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</si>
  <si>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</si>
  <si>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</si>
  <si>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</si>
  <si>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</si>
  <si>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</si>
  <si>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</si>
  <si>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</si>
  <si>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</si>
  <si>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</si>
  <si>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</si>
  <si>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</si>
  <si>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</si>
  <si>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</si>
  <si>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</si>
  <si>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</si>
  <si>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</si>
  <si>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</si>
  <si>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</si>
  <si>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</si>
  <si>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</si>
  <si>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</si>
  <si>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</si>
  <si>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</si>
  <si>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</si>
  <si>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</si>
  <si>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</si>
  <si>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</si>
  <si>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</si>
  <si>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</si>
  <si>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</si>
  <si>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</si>
  <si>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</si>
  <si>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</si>
  <si>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</si>
  <si>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</si>
  <si>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</si>
  <si>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</si>
  <si>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</si>
  <si>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</si>
  <si>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</si>
  <si>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</si>
  <si>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</si>
  <si>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</si>
  <si>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</si>
  <si>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</si>
  <si>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</si>
  <si>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</si>
  <si>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</si>
  <si>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</si>
  <si>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</si>
  <si>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</si>
  <si>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</si>
  <si>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</si>
  <si>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</si>
  <si>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</si>
  <si>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</si>
  <si>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</si>
  <si>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</si>
  <si>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</si>
  <si>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</si>
  <si>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</si>
  <si>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</si>
  <si>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</si>
  <si>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</si>
  <si>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</si>
  <si>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</si>
  <si>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</si>
  <si>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</si>
  <si>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</si>
  <si>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</si>
  <si>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</si>
  <si>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</si>
  <si>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</si>
  <si>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</si>
  <si>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</si>
  <si>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</si>
  <si>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</si>
  <si>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</si>
  <si>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</si>
  <si>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</si>
  <si>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</si>
  <si>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</si>
  <si>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</si>
  <si>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</si>
  <si>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</si>
  <si>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</si>
  <si>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</si>
  <si>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</si>
  <si>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</si>
  <si>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</si>
  <si>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</si>
  <si>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</si>
  <si>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</si>
  <si>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</si>
  <si>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</si>
  <si>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</si>
  <si>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</si>
  <si>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</si>
  <si>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</si>
  <si>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</si>
  <si>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</si>
  <si>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</si>
  <si>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</si>
  <si>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</si>
  <si>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</si>
  <si>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</si>
  <si>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</si>
  <si>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</si>
  <si>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</si>
  <si>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</si>
  <si>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</si>
  <si>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</si>
  <si>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</si>
  <si>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</si>
  <si>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</si>
  <si>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</si>
  <si>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</si>
  <si>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</si>
  <si>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</si>
  <si>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</si>
  <si>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</si>
  <si>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</si>
  <si>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</si>
  <si>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</si>
  <si>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</si>
  <si>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</si>
  <si>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</si>
  <si>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</si>
  <si>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</si>
  <si>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</si>
  <si>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</si>
  <si>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</si>
  <si>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</si>
  <si>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</si>
  <si>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</si>
  <si>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</si>
  <si>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</si>
  <si>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</si>
  <si>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</si>
  <si>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</si>
  <si>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</si>
  <si>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</si>
  <si>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</si>
  <si>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</si>
  <si>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</si>
  <si>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</si>
  <si>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</si>
  <si>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</si>
  <si>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</si>
  <si>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</si>
  <si>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</si>
  <si>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</si>
  <si>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</si>
  <si>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</si>
  <si>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</si>
  <si>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</si>
  <si>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</si>
  <si>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</si>
  <si>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</si>
  <si>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</si>
  <si>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</si>
  <si>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</si>
  <si>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</si>
  <si>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</si>
  <si>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</si>
  <si>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</si>
  <si>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</si>
  <si>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</si>
  <si>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</si>
  <si>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</si>
  <si>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</si>
  <si>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</si>
  <si>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</si>
  <si>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</si>
  <si>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</si>
  <si>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</si>
  <si>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</si>
  <si>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</si>
  <si>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</si>
  <si>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</si>
  <si>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</si>
  <si>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</si>
  <si>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</si>
  <si>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</si>
  <si>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</si>
  <si>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</si>
  <si>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</si>
  <si>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</si>
  <si>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</si>
  <si>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</si>
  <si>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</si>
  <si>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</si>
  <si>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</si>
  <si>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</si>
  <si>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</si>
  <si>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</si>
  <si>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</si>
  <si>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</si>
  <si>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</si>
  <si>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</si>
  <si>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</si>
  <si>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</si>
  <si>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</si>
  <si>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</si>
  <si>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</si>
  <si>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</si>
  <si>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</si>
  <si>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</si>
  <si>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</si>
  <si>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</si>
  <si>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</si>
  <si>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</si>
  <si>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</si>
  <si>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</si>
  <si>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</si>
  <si>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</si>
  <si>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</si>
  <si>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</si>
  <si>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</si>
  <si>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</si>
  <si>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</si>
  <si>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</si>
  <si>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</si>
  <si>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</si>
  <si>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</si>
  <si>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</si>
  <si>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</si>
  <si>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</si>
  <si>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</si>
  <si>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</si>
  <si>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</si>
  <si>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</si>
  <si>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</si>
  <si>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</si>
  <si>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</si>
  <si>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</si>
  <si>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</si>
  <si>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</si>
  <si>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</si>
  <si>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</si>
  <si>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</si>
  <si>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</si>
  <si>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</si>
  <si>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</si>
  <si>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</si>
  <si>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</si>
  <si>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</si>
  <si>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</si>
  <si>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</si>
  <si>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</si>
  <si>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</si>
  <si>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</si>
  <si>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</si>
  <si>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</si>
  <si>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</si>
  <si>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</si>
  <si>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</si>
  <si>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</si>
  <si>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</si>
  <si>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</si>
  <si>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</si>
  <si>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</si>
  <si>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</si>
  <si>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</si>
  <si>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</si>
  <si>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</si>
  <si>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</si>
  <si>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</si>
  <si>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</si>
  <si>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</si>
  <si>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</si>
  <si>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</si>
  <si>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</si>
  <si>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</si>
  <si>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</si>
  <si>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</si>
  <si>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</si>
  <si>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</si>
  <si>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</si>
  <si>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</si>
  <si>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</si>
  <si>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</si>
  <si>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</si>
  <si>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</si>
  <si>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</si>
  <si>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</si>
  <si>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</si>
  <si>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</si>
  <si>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</si>
  <si>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</si>
  <si>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</si>
  <si>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</si>
  <si>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</si>
  <si>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</si>
  <si>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</si>
  <si>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</si>
  <si>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</si>
  <si>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</si>
  <si>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</si>
  <si>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</si>
  <si>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</si>
  <si>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</si>
  <si>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</si>
  <si>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</si>
  <si>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</si>
  <si>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</si>
  <si>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</si>
  <si>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</si>
  <si>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</si>
  <si>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</si>
  <si>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</si>
  <si>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</si>
  <si>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</si>
  <si>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</si>
  <si>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</si>
  <si>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</si>
  <si>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</si>
  <si>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</si>
  <si>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</si>
  <si>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</si>
  <si>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</si>
  <si>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</si>
  <si>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</si>
  <si>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</si>
  <si>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</si>
  <si>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</si>
  <si>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</si>
  <si>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</si>
  <si>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</si>
  <si>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</si>
  <si>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</si>
  <si>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</si>
  <si>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</si>
  <si>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</si>
  <si>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</si>
  <si>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</si>
  <si>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</si>
  <si>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</si>
  <si>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</si>
  <si>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</si>
  <si>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</si>
  <si>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</si>
  <si>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</si>
  <si>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</si>
  <si>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</si>
  <si>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</si>
  <si>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</si>
  <si>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</si>
  <si>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</si>
  <si>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</si>
  <si>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</si>
  <si>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</si>
  <si>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</si>
  <si>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</si>
  <si>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</si>
  <si>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</si>
  <si>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</si>
  <si>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</si>
  <si>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</si>
  <si>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</si>
  <si>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</si>
  <si>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</si>
  <si>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</si>
  <si>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</si>
  <si>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</si>
  <si>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</si>
  <si>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</si>
  <si>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</si>
  <si>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</si>
  <si>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</si>
  <si>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</si>
  <si>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</si>
  <si>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</si>
  <si>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</si>
  <si>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</si>
  <si>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</si>
  <si>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</si>
  <si>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</si>
  <si>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</si>
  <si>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</si>
  <si>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</si>
  <si>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</si>
  <si>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</si>
  <si>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</si>
  <si>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</si>
  <si>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</si>
  <si>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</si>
  <si>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</si>
  <si>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</si>
  <si>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</si>
  <si>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</si>
  <si>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</si>
  <si>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</si>
  <si>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</si>
  <si>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</si>
  <si>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</si>
  <si>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</si>
  <si>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</si>
  <si>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</si>
  <si>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</si>
  <si>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</si>
  <si>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</si>
  <si>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</si>
  <si>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</si>
  <si>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</si>
  <si>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</si>
  <si>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</si>
  <si>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</si>
  <si>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</si>
  <si>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</si>
  <si>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</si>
  <si>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</si>
  <si>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</si>
  <si>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</si>
  <si>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</si>
  <si>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</si>
  <si>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</si>
  <si>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</si>
  <si>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</si>
  <si>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</si>
  <si>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</si>
  <si>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</si>
  <si>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</si>
  <si>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</si>
  <si>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</si>
  <si>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</si>
  <si>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</si>
  <si>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</si>
  <si>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</si>
  <si>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</si>
  <si>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</si>
  <si>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</si>
  <si>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</si>
  <si>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</si>
  <si>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</si>
  <si>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</si>
  <si>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</si>
  <si>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</si>
  <si>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</si>
  <si>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</si>
  <si>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</si>
  <si>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</si>
  <si>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</si>
  <si>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</si>
  <si>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</si>
  <si>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</si>
  <si>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</si>
  <si>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</si>
  <si>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</si>
  <si>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</si>
  <si>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</si>
  <si>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</si>
  <si>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</si>
  <si>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</si>
  <si>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</si>
  <si>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</si>
  <si>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</si>
  <si>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</si>
  <si>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</si>
  <si>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</si>
  <si>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</si>
  <si>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</si>
  <si>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</si>
  <si>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</si>
  <si>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</si>
  <si>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</si>
  <si>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</si>
  <si>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</si>
  <si>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</si>
  <si>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</si>
  <si>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</si>
  <si>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</si>
  <si>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</si>
  <si>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</si>
  <si>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</si>
  <si>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</si>
  <si>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</si>
  <si>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</si>
  <si>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</si>
  <si>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</si>
  <si>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</si>
  <si>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</si>
  <si>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</si>
  <si>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</si>
  <si>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</si>
  <si>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</si>
  <si>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</si>
  <si>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</si>
  <si>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</si>
  <si>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</si>
  <si>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</si>
  <si>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</si>
  <si>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</si>
  <si>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</si>
  <si>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</si>
  <si>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</si>
  <si>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</si>
  <si>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</si>
  <si>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</si>
  <si>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</si>
  <si>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</si>
  <si>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</si>
  <si>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</si>
  <si>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</si>
  <si>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</si>
  <si>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</si>
  <si>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</si>
  <si>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</si>
  <si>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</si>
  <si>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</si>
  <si>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</si>
  <si>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</si>
  <si>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</si>
  <si>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</si>
  <si>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</si>
  <si>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</si>
  <si>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</si>
  <si>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</si>
  <si>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</si>
  <si>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</si>
  <si>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</si>
  <si>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</si>
  <si>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</si>
  <si>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</si>
  <si>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</si>
  <si>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</si>
  <si>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</si>
  <si>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</si>
  <si>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</si>
  <si>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</si>
  <si>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</si>
  <si>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</si>
  <si>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</si>
  <si>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</si>
  <si>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</si>
  <si>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</si>
  <si>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</si>
  <si>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</si>
  <si>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</si>
  <si>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</si>
  <si>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</si>
  <si>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</si>
  <si>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</si>
  <si>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</si>
  <si>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</si>
  <si>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</si>
  <si>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</si>
  <si>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</si>
  <si>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</si>
  <si>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</si>
  <si>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</si>
  <si>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</si>
  <si>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</si>
  <si>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</si>
  <si>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</si>
  <si>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</si>
  <si>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</si>
  <si>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</si>
  <si>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</si>
  <si>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</si>
  <si>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</si>
  <si>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</si>
  <si>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</si>
  <si>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</si>
  <si>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</si>
  <si>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</si>
  <si>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</si>
  <si>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</si>
  <si>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</si>
  <si>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</si>
  <si>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</si>
  <si>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</si>
  <si>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</si>
  <si>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</si>
  <si>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</si>
  <si>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</si>
  <si>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</si>
  <si>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</si>
  <si>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</si>
  <si>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</si>
  <si>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</si>
  <si>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</si>
  <si>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</si>
  <si>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</si>
  <si>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</si>
  <si>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</si>
  <si>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</si>
  <si>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</si>
  <si>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</si>
  <si>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</si>
  <si>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</si>
  <si>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</si>
  <si>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</si>
  <si>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</si>
  <si>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</si>
  <si>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</si>
  <si>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</si>
  <si>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</si>
  <si>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</si>
  <si>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</si>
  <si>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</si>
  <si>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</si>
  <si>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</si>
  <si>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</si>
  <si>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</si>
  <si>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</si>
  <si>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</si>
  <si>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</si>
  <si>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</si>
  <si>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</si>
  <si>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</si>
  <si>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</si>
  <si>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</si>
  <si>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</si>
  <si>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</si>
  <si>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</si>
  <si>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</si>
  <si>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</si>
  <si>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</si>
  <si>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</si>
  <si>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</si>
  <si>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</si>
  <si>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</si>
  <si>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</si>
  <si>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</si>
  <si>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</si>
  <si>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</si>
  <si>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</si>
  <si>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</si>
  <si>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</si>
  <si>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</si>
  <si>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</si>
  <si>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</si>
  <si>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</si>
  <si>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</si>
  <si>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</si>
  <si>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</si>
  <si>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</si>
  <si>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</si>
  <si>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</si>
  <si>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</si>
  <si>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</si>
  <si>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</si>
  <si>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</si>
  <si>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</si>
  <si>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</si>
  <si>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</si>
  <si>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</si>
  <si>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</si>
  <si>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</si>
  <si>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</si>
  <si>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</si>
  <si>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</si>
  <si>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</si>
  <si>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</si>
  <si>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</si>
  <si>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</si>
  <si>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</si>
  <si>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</si>
  <si>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</si>
  <si>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</si>
  <si>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</si>
  <si>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</si>
  <si>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</si>
  <si>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</si>
  <si>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</si>
  <si>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</si>
  <si>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</si>
  <si>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</si>
  <si>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</si>
  <si>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</si>
  <si>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</si>
  <si>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</si>
  <si>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</si>
  <si>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</si>
  <si>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</si>
  <si>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</si>
  <si>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</si>
  <si>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</si>
  <si>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</si>
  <si>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</si>
  <si>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</si>
  <si>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</si>
  <si>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</si>
  <si>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</si>
  <si>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</si>
  <si>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</si>
  <si>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</si>
  <si>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</si>
  <si>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</si>
  <si>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</si>
  <si>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</si>
  <si>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</si>
  <si>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</si>
  <si>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</si>
  <si>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</si>
  <si>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</si>
  <si>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</si>
  <si>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</si>
  <si>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</si>
  <si>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</si>
  <si>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</si>
  <si>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</si>
  <si>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</si>
  <si>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</si>
  <si>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</si>
  <si>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</si>
  <si>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</si>
  <si>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</si>
  <si>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</si>
  <si>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</si>
  <si>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</si>
  <si>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</si>
  <si>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</si>
  <si>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</si>
  <si>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</si>
  <si>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</si>
  <si>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</si>
  <si>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</si>
  <si>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</si>
  <si>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</si>
  <si>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</si>
  <si>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</si>
  <si>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</si>
  <si>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</si>
  <si>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</si>
  <si>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</si>
  <si>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</si>
  <si>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</si>
  <si>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</si>
  <si>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</si>
  <si>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</si>
  <si>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</si>
  <si>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</si>
  <si>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</si>
  <si>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</si>
  <si>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</si>
  <si>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</si>
  <si>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</si>
  <si>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</si>
  <si>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</si>
  <si>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</si>
  <si>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</si>
  <si>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</si>
  <si>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</si>
  <si>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</si>
  <si>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</si>
  <si>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</si>
  <si>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</si>
  <si>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</si>
  <si>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</si>
  <si>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</si>
  <si>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</si>
  <si>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</si>
  <si>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</si>
  <si>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</si>
  <si>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</si>
  <si>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</si>
  <si>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</si>
  <si>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</si>
  <si>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</si>
  <si>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</si>
  <si>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</si>
  <si>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</si>
  <si>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</si>
  <si>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</si>
  <si>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</si>
  <si>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</si>
  <si>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</si>
  <si>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</si>
  <si>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</si>
  <si>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</si>
  <si>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</si>
  <si>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</si>
  <si>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</si>
  <si>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</si>
  <si>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</si>
  <si>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</si>
  <si>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</si>
  <si>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</si>
  <si>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</si>
  <si>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</si>
  <si>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</si>
  <si>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</si>
  <si>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</si>
  <si>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</si>
  <si>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</si>
  <si>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</si>
  <si>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</si>
  <si>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</si>
  <si>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</si>
  <si>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</si>
  <si>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</si>
  <si>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</si>
  <si>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</si>
  <si>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</si>
  <si>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</si>
  <si>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</si>
  <si>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</si>
  <si>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</si>
  <si>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</si>
  <si>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</si>
  <si>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</si>
  <si>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</si>
  <si>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</si>
  <si>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</si>
  <si>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</si>
  <si>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</si>
  <si>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</si>
  <si>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</si>
  <si>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</si>
  <si>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</si>
  <si>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</si>
  <si>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</si>
  <si>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</si>
  <si>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</si>
  <si>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</si>
  <si>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</si>
  <si>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</si>
  <si>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</si>
  <si>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</si>
  <si>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</si>
  <si>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</si>
  <si>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</si>
  <si>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</si>
  <si>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</si>
  <si>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</si>
  <si>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</si>
  <si>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</si>
  <si>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</si>
  <si>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</si>
  <si>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</si>
  <si>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</si>
  <si>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</si>
  <si>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</si>
  <si>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</si>
  <si>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</si>
  <si>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</si>
  <si>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</si>
  <si>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</si>
  <si>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</si>
  <si>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</si>
  <si>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</si>
  <si>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</si>
  <si>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</si>
  <si>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</si>
  <si>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</si>
  <si>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</si>
  <si>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</si>
  <si>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</si>
  <si>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</si>
  <si>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</si>
  <si>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</si>
  <si>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</si>
  <si>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</si>
  <si>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</si>
  <si>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</si>
  <si>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</si>
  <si>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</si>
  <si>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</si>
  <si>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</si>
  <si>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</si>
  <si>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</si>
  <si>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</si>
  <si>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</si>
  <si>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</si>
  <si>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</si>
  <si>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</si>
  <si>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</si>
  <si>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</si>
  <si>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</si>
  <si>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</si>
  <si>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</si>
  <si>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</si>
  <si>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</si>
  <si>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</si>
  <si>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</si>
  <si>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</si>
  <si>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</si>
  <si>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</si>
  <si>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</si>
  <si>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</si>
  <si>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</si>
  <si>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</si>
  <si>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</si>
  <si>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</si>
  <si>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</si>
  <si>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</si>
  <si>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</si>
  <si>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</si>
  <si>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</si>
  <si>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</si>
  <si>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</si>
  <si>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</si>
  <si>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</si>
  <si>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</si>
  <si>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</si>
  <si>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</si>
  <si>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</si>
  <si>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</si>
  <si>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</si>
  <si>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</si>
  <si>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</si>
  <si>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</si>
  <si>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</si>
  <si>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</si>
  <si>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</si>
  <si>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</si>
  <si>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</si>
  <si>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</si>
  <si>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</si>
  <si>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</si>
  <si>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</si>
  <si>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</si>
  <si>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</si>
  <si>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</si>
  <si>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</si>
  <si>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</si>
  <si>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</si>
  <si>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</si>
  <si>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</si>
  <si>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</si>
  <si>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</si>
  <si>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</si>
  <si>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</si>
  <si>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</si>
  <si>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</si>
  <si>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</si>
  <si>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</si>
  <si>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</si>
  <si>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</si>
  <si>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</si>
  <si>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</si>
  <si>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</si>
  <si>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</si>
  <si>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</si>
  <si>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</si>
  <si>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</si>
  <si>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</si>
  <si>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</si>
  <si>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</si>
  <si>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</si>
  <si>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</si>
  <si>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</si>
  <si>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</si>
  <si>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</si>
  <si>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</si>
  <si>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</si>
  <si>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</si>
  <si>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</si>
  <si>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</si>
  <si>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</si>
  <si>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</si>
  <si>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</si>
  <si>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</si>
  <si>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</si>
  <si>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</si>
  <si>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</si>
  <si>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</si>
  <si>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</si>
  <si>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</si>
  <si>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</si>
  <si>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</si>
  <si>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</si>
  <si>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</si>
  <si>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</si>
  <si>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</si>
  <si>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</si>
  <si>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</si>
  <si>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</si>
  <si>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</si>
  <si>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</si>
  <si>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</si>
  <si>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</si>
  <si>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</si>
  <si>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</si>
  <si>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</si>
  <si>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</si>
  <si>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</si>
  <si>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</si>
  <si>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</si>
  <si>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</si>
  <si>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</si>
  <si>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</si>
  <si>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</si>
  <si>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</si>
  <si>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</si>
  <si>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</si>
  <si>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</si>
  <si>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</si>
  <si>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</si>
  <si>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</si>
  <si>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</si>
  <si>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</si>
  <si>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</si>
  <si>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</si>
  <si>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</si>
  <si>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</si>
  <si>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</si>
  <si>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</si>
  <si>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</si>
  <si>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</si>
  <si>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</si>
  <si>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</si>
  <si>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</si>
  <si>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</si>
  <si>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</si>
  <si>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</si>
  <si>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</si>
  <si>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</si>
  <si>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</si>
  <si>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</si>
  <si>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</si>
  <si>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</si>
  <si>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</si>
  <si>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</si>
  <si>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</si>
  <si>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</si>
  <si>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</si>
  <si>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</si>
  <si>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</si>
  <si>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</si>
  <si>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</si>
  <si>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</si>
  <si>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</si>
  <si>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</si>
  <si>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</si>
  <si>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</si>
  <si>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</si>
  <si>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</si>
  <si>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</si>
  <si>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</si>
  <si>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</si>
  <si>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</si>
  <si>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</si>
  <si>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</si>
  <si>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</si>
  <si>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</si>
  <si>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</si>
  <si>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</si>
  <si>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</si>
  <si>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</si>
  <si>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</si>
  <si>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</si>
  <si>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</si>
  <si>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</si>
  <si>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</si>
  <si>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</si>
  <si>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</si>
  <si>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</si>
  <si>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</si>
  <si>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</si>
  <si>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</si>
  <si>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</si>
  <si>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</si>
  <si>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</si>
  <si>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</si>
  <si>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</si>
  <si>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</si>
  <si>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</si>
  <si>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</si>
  <si>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</si>
  <si>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</si>
  <si>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</si>
  <si>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</si>
  <si>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</si>
  <si>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</si>
  <si>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</si>
  <si>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</si>
  <si>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</si>
  <si>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</si>
  <si>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</si>
  <si>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</si>
  <si>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</si>
  <si>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</si>
  <si>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</si>
  <si>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</si>
  <si>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</si>
  <si>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</si>
  <si>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</si>
  <si>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</si>
  <si>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</si>
  <si>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</si>
  <si>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</si>
  <si>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</si>
  <si>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</si>
  <si>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</si>
  <si>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</si>
  <si>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</si>
  <si>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</si>
  <si>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</si>
  <si>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</si>
  <si>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</si>
  <si>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</si>
  <si>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</si>
  <si>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</si>
  <si>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</si>
  <si>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</si>
  <si>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</si>
  <si>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</si>
  <si>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</si>
  <si>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</si>
  <si>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</si>
  <si>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</si>
  <si>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</si>
  <si>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</si>
  <si>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</si>
  <si>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</si>
  <si>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</si>
  <si>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</si>
  <si>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</si>
  <si>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</si>
  <si>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</si>
  <si>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</si>
  <si>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</si>
  <si>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</si>
  <si>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</si>
  <si>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</si>
  <si>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</si>
  <si>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</si>
  <si>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</si>
  <si>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</si>
  <si>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</si>
  <si>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</si>
  <si>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</si>
  <si>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</si>
  <si>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</si>
  <si>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</si>
  <si>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</si>
  <si>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</si>
  <si>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</si>
  <si>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</si>
  <si>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</si>
  <si>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</si>
  <si>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</si>
  <si>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</si>
  <si>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</si>
  <si>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</si>
  <si>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</si>
  <si>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</si>
  <si>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</si>
  <si>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</si>
  <si>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</si>
  <si>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</si>
  <si>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</si>
  <si>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</si>
  <si>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</si>
  <si>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</si>
  <si>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</si>
  <si>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</si>
  <si>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</si>
  <si>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</si>
  <si>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</si>
  <si>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</si>
  <si>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</si>
  <si>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</si>
  <si>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</si>
  <si>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</si>
  <si>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</si>
  <si>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</si>
  <si>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</si>
  <si>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</si>
  <si>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</si>
  <si>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</si>
  <si>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</si>
  <si>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</si>
  <si>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</si>
  <si>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</si>
  <si>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</si>
  <si>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</si>
  <si>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</si>
  <si>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</si>
  <si>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</si>
  <si>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</si>
  <si>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</si>
  <si>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</si>
  <si>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</si>
  <si>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</si>
  <si>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</si>
  <si>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</si>
  <si>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</si>
  <si>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</si>
  <si>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</si>
  <si>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</si>
  <si>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</si>
  <si>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</si>
  <si>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</si>
  <si>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</si>
  <si>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</si>
  <si>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</si>
  <si>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</si>
  <si>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</si>
  <si>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</si>
  <si>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</si>
  <si>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</si>
  <si>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</si>
  <si>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</si>
  <si>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</si>
  <si>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</si>
  <si>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</si>
  <si>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</si>
  <si>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</si>
  <si>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</si>
  <si>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</si>
  <si>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</si>
  <si>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</si>
  <si>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</si>
  <si>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</si>
  <si>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</si>
  <si>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</si>
  <si>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</si>
  <si>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</si>
  <si>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</si>
  <si>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</si>
  <si>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</si>
  <si>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</si>
  <si>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</si>
  <si>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</si>
  <si>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</si>
  <si>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</si>
  <si>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</si>
  <si>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</si>
  <si>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</si>
  <si>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</si>
  <si>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</si>
  <si>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</si>
  <si>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</si>
  <si>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</si>
  <si>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</si>
  <si>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</si>
  <si>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</si>
  <si>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</si>
  <si>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</si>
  <si>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</si>
  <si>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</si>
  <si>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</si>
  <si>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</si>
  <si>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</si>
  <si>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</si>
  <si>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</si>
  <si>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</si>
  <si>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</si>
  <si>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</si>
  <si>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</si>
  <si>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</si>
  <si>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</si>
  <si>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</si>
  <si>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</si>
  <si>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</si>
  <si>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</si>
  <si>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</si>
  <si>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</si>
  <si>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</si>
  <si>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</si>
  <si>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</si>
  <si>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</si>
  <si>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</si>
  <si>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</si>
  <si>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</si>
  <si>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</si>
  <si>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</si>
  <si>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</si>
  <si>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</si>
  <si>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</si>
  <si>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</si>
  <si>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</si>
  <si>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</si>
  <si>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</si>
  <si>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</si>
  <si>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</si>
  <si>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</si>
  <si>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</si>
  <si>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</si>
  <si>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</si>
  <si>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</si>
  <si>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</si>
  <si>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</si>
  <si>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</si>
  <si>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</si>
  <si>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</si>
  <si>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</si>
  <si>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</si>
  <si>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</si>
  <si>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</si>
  <si>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</si>
  <si>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</si>
  <si>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</si>
  <si>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</si>
  <si>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</si>
  <si>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</si>
  <si>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</si>
  <si>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</si>
  <si>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</si>
  <si>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</si>
  <si>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</si>
  <si>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</si>
  <si>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</si>
  <si>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</si>
  <si>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</si>
  <si>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</si>
  <si>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</si>
  <si>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</si>
  <si>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</si>
  <si>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</si>
  <si>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</si>
  <si>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</si>
  <si>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</si>
  <si>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</si>
  <si>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</si>
  <si>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</si>
  <si>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</si>
  <si>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</si>
  <si>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</si>
  <si>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</si>
  <si>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</si>
  <si>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</si>
  <si>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</si>
  <si>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</si>
  <si>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</si>
  <si>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</si>
  <si>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</si>
  <si>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</si>
  <si>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</si>
  <si>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</si>
  <si>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</si>
  <si>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</si>
  <si>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</si>
  <si>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</si>
  <si>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</si>
  <si>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</si>
  <si>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</si>
  <si>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</si>
  <si>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</si>
  <si>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</si>
  <si>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</si>
  <si>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</si>
  <si>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</si>
  <si>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</si>
  <si>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</si>
  <si>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</si>
  <si>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</si>
  <si>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</si>
  <si>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</si>
  <si>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</si>
  <si>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</si>
  <si>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</si>
  <si>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</si>
  <si>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</si>
  <si>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</si>
  <si>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</si>
  <si>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</si>
  <si>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</si>
  <si>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</si>
  <si>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</si>
  <si>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</si>
  <si>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</si>
  <si>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</si>
  <si>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</si>
  <si>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</si>
  <si>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</si>
  <si>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</si>
  <si>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</si>
  <si>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</si>
  <si>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</si>
  <si>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</si>
  <si>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</si>
  <si>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</si>
  <si>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</si>
  <si>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</si>
  <si>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</si>
  <si>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</si>
  <si>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</si>
  <si>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</si>
  <si>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</si>
  <si>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</si>
  <si>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</si>
  <si>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</si>
  <si>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</si>
  <si>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</si>
  <si>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</si>
  <si>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</si>
  <si>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</si>
  <si>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</si>
  <si>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</si>
  <si>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</si>
  <si>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</si>
  <si>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</si>
  <si>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</si>
  <si>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</si>
  <si>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</si>
  <si>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</si>
  <si>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</si>
  <si>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</si>
  <si>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</si>
  <si>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</si>
  <si>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</si>
  <si>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</si>
  <si>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</si>
  <si>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</si>
  <si>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</si>
  <si>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</si>
  <si>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</si>
  <si>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</si>
  <si>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</si>
  <si>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</si>
  <si>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</si>
  <si>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</si>
  <si>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</si>
  <si>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</si>
  <si>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</si>
  <si>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</si>
  <si>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</si>
  <si>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</si>
  <si>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</si>
  <si>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</si>
  <si>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</si>
  <si>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</si>
  <si>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</si>
  <si>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</si>
  <si>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</si>
  <si>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</si>
  <si>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</si>
  <si>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</si>
  <si>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</si>
  <si>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</si>
  <si>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</si>
  <si>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</si>
  <si>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</si>
  <si>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</si>
  <si>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</si>
  <si>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</si>
  <si>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</si>
  <si>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</si>
  <si>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</si>
  <si>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</si>
  <si>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</si>
  <si>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</si>
  <si>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</si>
  <si>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</si>
  <si>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</si>
  <si>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</si>
  <si>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</si>
  <si>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</si>
  <si>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</si>
  <si>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</si>
  <si>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</si>
  <si>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</si>
  <si>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</si>
  <si>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</si>
  <si>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</si>
  <si>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</si>
  <si>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</si>
  <si>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</si>
  <si>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</si>
  <si>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</si>
  <si>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</si>
  <si>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</si>
  <si>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</si>
  <si>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</si>
  <si>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</si>
  <si>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</si>
  <si>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</si>
  <si>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</si>
  <si>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</si>
  <si>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</si>
  <si>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</si>
  <si>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</si>
  <si>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</si>
  <si>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</si>
  <si>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</si>
  <si>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</si>
  <si>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</si>
  <si>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</si>
  <si>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</si>
  <si>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</si>
  <si>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</si>
  <si>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</si>
  <si>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</si>
  <si>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</si>
  <si>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</si>
  <si>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</si>
  <si>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</si>
  <si>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</si>
  <si>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</si>
  <si>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</si>
  <si>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</si>
  <si>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</si>
  <si>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</si>
  <si>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</si>
  <si>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</si>
  <si>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</si>
  <si>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</si>
  <si>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</si>
  <si>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</si>
  <si>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</si>
  <si>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</si>
  <si>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</si>
  <si>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</si>
  <si>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</si>
  <si>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</si>
  <si>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</si>
  <si>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</si>
  <si>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</si>
  <si>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</si>
  <si>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</si>
  <si>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</si>
  <si>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</si>
  <si>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</si>
  <si>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</si>
  <si>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</si>
  <si>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</si>
  <si>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</si>
  <si>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</si>
  <si>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</si>
  <si>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</si>
  <si>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</si>
  <si>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</si>
  <si>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</si>
  <si>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</si>
  <si>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</si>
  <si>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</si>
  <si>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</si>
  <si>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</si>
  <si>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</si>
  <si>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</si>
  <si>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</si>
  <si>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</si>
  <si>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</si>
  <si>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</si>
  <si>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</si>
  <si>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</si>
  <si>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</si>
  <si>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</si>
  <si>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</si>
  <si>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</si>
  <si>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</si>
  <si>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</si>
  <si>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</si>
  <si>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</si>
  <si>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</si>
  <si>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</si>
  <si>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</si>
  <si>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</si>
  <si>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</si>
  <si>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</si>
  <si>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</si>
  <si>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</si>
  <si>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</si>
  <si>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</si>
  <si>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</si>
  <si>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</si>
  <si>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</si>
  <si>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</si>
  <si>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</si>
  <si>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</si>
  <si>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</si>
  <si>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</si>
  <si>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</si>
  <si>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</si>
  <si>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</si>
  <si>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</si>
  <si>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</si>
  <si>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</si>
  <si>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</si>
  <si>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</si>
  <si>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</si>
  <si>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</si>
  <si>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</si>
  <si>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</si>
  <si>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</si>
  <si>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</si>
  <si>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</si>
  <si>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</si>
  <si>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</si>
  <si>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</si>
  <si>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</si>
  <si>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</si>
  <si>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</si>
  <si>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</si>
  <si>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</si>
  <si>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</si>
  <si>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</si>
  <si>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</si>
  <si>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</si>
  <si>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</si>
  <si>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</si>
  <si>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</si>
  <si>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</si>
  <si>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</si>
  <si>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</si>
  <si>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</si>
  <si>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</si>
  <si>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</si>
  <si>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</si>
  <si>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</si>
  <si>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</si>
  <si>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</si>
  <si>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</si>
  <si>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</si>
  <si>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</si>
  <si>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</si>
  <si>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</si>
  <si>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</si>
  <si>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</si>
  <si>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</si>
  <si>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</si>
  <si>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</si>
  <si>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</si>
  <si>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</si>
  <si>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</si>
  <si>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</si>
  <si>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</si>
  <si>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</si>
  <si>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</si>
  <si>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</si>
  <si>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</si>
  <si>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</si>
  <si>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</si>
  <si>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</si>
  <si>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</si>
  <si>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</si>
  <si>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</si>
  <si>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</si>
  <si>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</si>
  <si>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</si>
  <si>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</si>
  <si>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</si>
  <si>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</si>
  <si>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</si>
  <si>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</si>
  <si>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</si>
  <si>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</si>
  <si>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</si>
  <si>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</si>
  <si>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</si>
  <si>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</si>
  <si>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</si>
  <si>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</si>
  <si>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</si>
  <si>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</si>
  <si>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</si>
  <si>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</si>
  <si>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</si>
  <si>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</si>
  <si>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</si>
  <si>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</si>
  <si>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</si>
  <si>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</si>
  <si>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</si>
  <si>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</si>
  <si>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</si>
  <si>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</si>
  <si>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</si>
  <si>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</si>
  <si>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</si>
  <si>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</si>
  <si>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</si>
  <si>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</si>
  <si>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</si>
  <si>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</si>
  <si>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</si>
  <si>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</si>
  <si>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</si>
  <si>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</si>
  <si>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</si>
  <si>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</si>
  <si>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</si>
  <si>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</si>
  <si>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</si>
  <si>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</si>
  <si>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</si>
  <si>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</si>
  <si>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</si>
  <si>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</si>
  <si>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</si>
  <si>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</si>
  <si>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</si>
  <si>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</si>
  <si>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</si>
  <si>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</si>
  <si>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</si>
  <si>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</si>
  <si>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</si>
  <si>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</si>
  <si>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</si>
  <si>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</si>
  <si>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</si>
  <si>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</si>
  <si>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</si>
  <si>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</si>
  <si>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</si>
  <si>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</si>
  <si>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</si>
  <si>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</si>
  <si>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</si>
  <si>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</si>
  <si>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</si>
  <si>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</si>
  <si>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</si>
  <si>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</si>
  <si>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</si>
  <si>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</si>
  <si>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</si>
  <si>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</si>
  <si>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</si>
  <si>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</si>
  <si>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</si>
  <si>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</si>
  <si>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</si>
  <si>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</si>
  <si>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</si>
  <si>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</si>
  <si>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</si>
  <si>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</si>
  <si>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</si>
  <si>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</si>
  <si>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</si>
  <si>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</si>
  <si>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</si>
  <si>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</si>
  <si>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</si>
  <si>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</si>
  <si>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</si>
  <si>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</si>
  <si>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</si>
  <si>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</si>
  <si>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</si>
  <si>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</si>
  <si>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</si>
  <si>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</si>
  <si>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</si>
  <si>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</si>
  <si>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</si>
  <si>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</si>
  <si>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</si>
  <si>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</si>
  <si>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</si>
  <si>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</si>
  <si>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</si>
  <si>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</si>
  <si>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</si>
  <si>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</si>
  <si>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</si>
  <si>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</si>
  <si>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</si>
  <si>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</si>
  <si>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</si>
  <si>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</si>
  <si>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</si>
  <si>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</si>
  <si>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</si>
  <si>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</si>
  <si>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</si>
  <si>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</si>
  <si>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</si>
  <si>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</si>
  <si>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</si>
  <si>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</si>
  <si>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</si>
  <si>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</si>
  <si>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</si>
  <si>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</si>
  <si>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</si>
  <si>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</si>
  <si>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</si>
  <si>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</si>
  <si>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</si>
  <si>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</si>
  <si>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</si>
  <si>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</si>
  <si>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</si>
  <si>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</si>
  <si>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</si>
  <si>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</si>
  <si>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</si>
  <si>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</si>
  <si>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</si>
  <si>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</si>
  <si>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</si>
  <si>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</si>
  <si>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</si>
  <si>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</si>
  <si>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</si>
  <si>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</si>
  <si>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</si>
  <si>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</si>
  <si>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</si>
  <si>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</si>
  <si>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</si>
  <si>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</si>
  <si>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</si>
  <si>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</si>
  <si>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</si>
  <si>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</si>
  <si>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</si>
  <si>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</si>
  <si>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</si>
  <si>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</si>
  <si>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</si>
  <si>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</si>
  <si>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</si>
  <si>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</si>
  <si>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</si>
  <si>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</si>
  <si>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</si>
  <si>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</si>
  <si>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</si>
  <si>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</si>
  <si>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</si>
  <si>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</si>
  <si>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</si>
  <si>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</si>
  <si>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</si>
  <si>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</si>
  <si>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</si>
  <si>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</si>
  <si>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</si>
  <si>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</si>
  <si>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</si>
  <si>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</si>
  <si>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</si>
  <si>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</si>
  <si>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</si>
  <si>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</si>
  <si>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</si>
  <si>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</si>
  <si>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</si>
  <si>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</si>
  <si>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</si>
  <si>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</si>
  <si>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</si>
  <si>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</si>
  <si>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</si>
  <si>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</si>
  <si>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</si>
  <si>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</si>
  <si>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</si>
  <si>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</si>
  <si>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</si>
  <si>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</si>
  <si>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</si>
  <si>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</si>
  <si>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</si>
  <si>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</si>
  <si>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</si>
  <si>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</si>
  <si>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</si>
  <si>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</si>
  <si>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</si>
  <si>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</si>
  <si>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</si>
  <si>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</si>
  <si>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</si>
  <si>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</si>
  <si>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</si>
  <si>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</si>
  <si>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</si>
  <si>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</si>
  <si>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</si>
  <si>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</si>
  <si>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</si>
  <si>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</si>
  <si>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</si>
  <si>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</si>
  <si>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</si>
  <si>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</si>
  <si>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</si>
  <si>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</si>
  <si>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</si>
  <si>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</si>
  <si>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</si>
  <si>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</si>
  <si>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</si>
  <si>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</si>
  <si>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</si>
  <si>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</si>
  <si>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</si>
  <si>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</si>
  <si>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</si>
  <si>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</si>
  <si>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</si>
  <si>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</si>
  <si>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</si>
  <si>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</si>
  <si>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</si>
  <si>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</si>
  <si>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</si>
  <si>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</si>
  <si>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</si>
  <si>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</si>
  <si>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</si>
  <si>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</si>
  <si>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</si>
  <si>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</si>
  <si>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</si>
  <si>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</si>
  <si>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</si>
  <si>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</si>
  <si>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</si>
  <si>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</si>
  <si>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</si>
  <si>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</si>
  <si>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</si>
  <si>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</si>
  <si>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</si>
  <si>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</si>
  <si>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</si>
  <si>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</si>
  <si>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</si>
  <si>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</si>
  <si>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</si>
  <si>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</si>
  <si>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</si>
  <si>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</si>
  <si>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</si>
  <si>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</si>
  <si>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</si>
  <si>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</si>
  <si>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</si>
  <si>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</si>
  <si>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</si>
  <si>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</si>
  <si>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</si>
  <si>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</si>
  <si>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</si>
  <si>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</si>
  <si>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</si>
  <si>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</si>
  <si>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</si>
  <si>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</si>
  <si>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</si>
  <si>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</si>
  <si>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</si>
  <si>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</si>
  <si>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</si>
  <si>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</si>
  <si>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</si>
  <si>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</si>
  <si>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</si>
  <si>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</si>
  <si>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</si>
  <si>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</si>
  <si>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</si>
  <si>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</si>
  <si>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</si>
  <si>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</si>
  <si>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</si>
  <si>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</si>
  <si>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</si>
  <si>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</si>
  <si>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</si>
  <si>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</si>
  <si>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</si>
  <si>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</si>
  <si>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</si>
  <si>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</si>
  <si>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</si>
  <si>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</si>
  <si>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</si>
  <si>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</si>
  <si>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</si>
  <si>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</si>
  <si>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</si>
  <si>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</si>
  <si>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</si>
  <si>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</si>
  <si>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</si>
  <si>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</si>
  <si>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</si>
  <si>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</si>
  <si>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</si>
  <si>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</si>
  <si>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</si>
  <si>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</si>
  <si>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</si>
  <si>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</si>
  <si>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</si>
  <si>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</si>
  <si>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</si>
  <si>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</si>
  <si>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</si>
  <si>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</si>
  <si>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</si>
  <si>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</si>
  <si>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</si>
  <si>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</si>
  <si>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</si>
  <si>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</si>
  <si>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</si>
  <si>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</si>
  <si>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</si>
  <si>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</si>
  <si>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</si>
  <si>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</si>
  <si>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</si>
  <si>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</si>
  <si>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</si>
  <si>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</si>
  <si>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</si>
  <si>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</si>
  <si>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</si>
  <si>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</si>
  <si>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</si>
  <si>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</si>
  <si>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</si>
  <si>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</si>
  <si>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</si>
  <si>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</si>
  <si>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</si>
  <si>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</si>
  <si>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</si>
  <si>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</si>
  <si>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</si>
  <si>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</si>
  <si>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</si>
  <si>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</si>
  <si>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</si>
  <si>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</si>
  <si>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</si>
  <si>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</si>
  <si>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</si>
  <si>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</si>
  <si>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</si>
  <si>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</si>
  <si>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</si>
  <si>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</si>
  <si>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</si>
  <si>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</si>
  <si>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</si>
  <si>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</si>
  <si>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</si>
  <si>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</si>
  <si>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</si>
  <si>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</si>
  <si>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</si>
  <si>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</si>
  <si>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</si>
  <si>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</si>
  <si>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</si>
  <si>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</si>
  <si>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</si>
  <si>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</si>
  <si>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</si>
  <si>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</si>
  <si>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</si>
  <si>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</si>
  <si>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</si>
  <si>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</si>
  <si>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</si>
  <si>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</si>
  <si>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</si>
  <si>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</si>
  <si>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</si>
  <si>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</si>
  <si>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</si>
  <si>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</si>
  <si>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</si>
  <si>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</si>
  <si>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</si>
  <si>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</si>
  <si>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</si>
  <si>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</si>
  <si>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</si>
  <si>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</si>
  <si>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</si>
  <si>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</si>
  <si>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</si>
  <si>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</si>
  <si>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</si>
  <si>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</si>
  <si>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</si>
  <si>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</si>
  <si>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</si>
  <si>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</si>
  <si>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</si>
  <si>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</si>
  <si>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</si>
  <si>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</si>
  <si>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</si>
  <si>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</si>
  <si>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</si>
  <si>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</si>
  <si>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</si>
  <si>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</si>
  <si>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</si>
  <si>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</si>
  <si>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</si>
  <si>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</si>
  <si>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</si>
  <si>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</si>
  <si>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</si>
  <si>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</si>
  <si>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</si>
  <si>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</si>
  <si>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</si>
  <si>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</si>
  <si>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</si>
  <si>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</si>
  <si>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</si>
  <si>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</si>
  <si>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</si>
  <si>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</si>
  <si>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</si>
  <si>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</si>
  <si>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</si>
  <si>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</si>
  <si>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</si>
  <si>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</si>
  <si>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</si>
  <si>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</si>
  <si>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</si>
  <si>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</si>
  <si>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</si>
  <si>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</si>
  <si>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</si>
  <si>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</si>
  <si>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</si>
  <si>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</si>
  <si>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</si>
  <si>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</si>
  <si>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</si>
  <si>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</si>
  <si>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</si>
  <si>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</si>
  <si>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</si>
  <si>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</si>
  <si>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</si>
  <si>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</si>
  <si>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</si>
  <si>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</si>
  <si>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</si>
  <si>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</si>
  <si>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</si>
  <si>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</si>
  <si>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</si>
  <si>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</si>
  <si>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</si>
  <si>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</si>
  <si>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</si>
  <si>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</si>
  <si>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</si>
  <si>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</si>
  <si>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</si>
  <si>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</si>
  <si>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</si>
  <si>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</si>
  <si>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</si>
  <si>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</si>
  <si>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</si>
  <si>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</si>
  <si>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</si>
  <si>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</si>
  <si>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</si>
  <si>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</si>
  <si>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</si>
  <si>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</si>
  <si>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</si>
  <si>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</si>
  <si>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</si>
  <si>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</si>
  <si>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</si>
  <si>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</si>
  <si>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</si>
  <si>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</si>
  <si>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</si>
  <si>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</si>
  <si>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</si>
  <si>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</si>
  <si>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</si>
  <si>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</si>
  <si>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</si>
  <si>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</si>
  <si>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</si>
  <si>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</si>
  <si>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</si>
  <si>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</si>
  <si>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</si>
  <si>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</si>
  <si>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</si>
  <si>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</si>
  <si>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</si>
  <si>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</si>
  <si>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</si>
  <si>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</si>
  <si>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</si>
  <si>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</si>
  <si>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</si>
  <si>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</si>
  <si>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</si>
  <si>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</si>
  <si>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</si>
  <si>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</si>
  <si>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</si>
  <si>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</si>
  <si>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</si>
  <si>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</si>
  <si>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</si>
  <si>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</si>
  <si>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</si>
  <si>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</si>
  <si>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</si>
  <si>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</si>
  <si>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</si>
  <si>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</si>
  <si>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</si>
  <si>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</si>
  <si>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</si>
  <si>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</si>
  <si>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</si>
  <si>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</si>
  <si>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</si>
  <si>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</si>
  <si>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</si>
  <si>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</si>
  <si>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</si>
  <si>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</si>
  <si>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</si>
  <si>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</si>
  <si>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</si>
  <si>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</si>
  <si>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</si>
  <si>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</si>
  <si>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</si>
  <si>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</si>
  <si>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</si>
  <si>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</si>
  <si>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</si>
  <si>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</si>
  <si>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</si>
  <si>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</si>
  <si>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</si>
  <si>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</si>
  <si>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</si>
  <si>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</si>
  <si>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</si>
  <si>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</si>
  <si>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</si>
  <si>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</si>
  <si>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</si>
  <si>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</si>
  <si>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</si>
  <si>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</si>
  <si>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</si>
  <si>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</si>
  <si>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</si>
  <si>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</si>
  <si>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</si>
  <si>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</si>
  <si>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</si>
  <si>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</si>
  <si>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</si>
  <si>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</si>
  <si>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</si>
  <si>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</si>
  <si>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</si>
  <si>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</si>
  <si>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</si>
  <si>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</si>
  <si>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</si>
  <si>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</si>
  <si>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</si>
  <si>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</si>
  <si>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</si>
  <si>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</si>
  <si>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</si>
  <si>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</si>
  <si>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</si>
  <si>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</si>
  <si>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</si>
  <si>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</si>
  <si>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</si>
  <si>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</si>
  <si>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</si>
  <si>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</si>
  <si>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</si>
  <si>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</si>
  <si>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</si>
  <si>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</si>
  <si>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</si>
  <si>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</si>
  <si>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</si>
  <si>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</si>
  <si>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</si>
  <si>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</si>
  <si>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</si>
  <si>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</si>
  <si>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</si>
  <si>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</si>
  <si>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</si>
  <si>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</si>
  <si>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</si>
  <si>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</si>
  <si>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</si>
  <si>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</si>
  <si>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</si>
  <si>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</si>
  <si>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</si>
  <si>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</si>
  <si>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</si>
  <si>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</si>
  <si>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</si>
  <si>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</si>
  <si>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</si>
  <si>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</si>
  <si>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</si>
  <si>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</si>
  <si>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</si>
  <si>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</si>
  <si>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</si>
  <si>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</si>
  <si>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</si>
  <si>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</si>
  <si>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</si>
  <si>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</si>
  <si>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</si>
  <si>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</si>
  <si>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</si>
  <si>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</si>
  <si>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</si>
  <si>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</si>
  <si>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</si>
  <si>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</si>
  <si>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</si>
  <si>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</si>
  <si>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</si>
  <si>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</si>
  <si>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</si>
  <si>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</si>
  <si>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</si>
  <si>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</si>
  <si>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</si>
  <si>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</si>
  <si>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</si>
  <si>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</si>
  <si>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</si>
  <si>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</si>
  <si>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</si>
  <si>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</si>
  <si>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</si>
  <si>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</si>
  <si>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</si>
  <si>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</si>
  <si>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</si>
  <si>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</si>
  <si>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</si>
  <si>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</si>
  <si>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</si>
  <si>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</si>
  <si>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</si>
  <si>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</si>
  <si>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</si>
  <si>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</si>
  <si>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</si>
  <si>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</si>
  <si>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</si>
  <si>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</si>
  <si>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</si>
  <si>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</si>
  <si>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</si>
  <si>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</si>
  <si>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</si>
  <si>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</si>
  <si>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</si>
  <si>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</si>
  <si>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</si>
  <si>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</si>
  <si>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</si>
  <si>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</si>
  <si>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</si>
  <si>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</si>
  <si>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</si>
  <si>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</si>
  <si>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</si>
  <si>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</si>
  <si>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</si>
  <si>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</si>
  <si>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</si>
  <si>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</si>
  <si>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</si>
  <si>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</si>
  <si>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</si>
  <si>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</si>
  <si>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</si>
  <si>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</si>
  <si>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</si>
  <si>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</si>
  <si>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</si>
  <si>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</si>
  <si>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</si>
  <si>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</si>
  <si>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</si>
  <si>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</si>
  <si>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</si>
  <si>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</si>
  <si>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</si>
  <si>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</si>
  <si>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</si>
  <si>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</si>
  <si>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</si>
  <si>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</si>
  <si>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</si>
  <si>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</si>
  <si>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</si>
  <si>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</si>
  <si>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</si>
  <si>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</si>
  <si>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</si>
  <si>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</si>
  <si>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</si>
  <si>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</si>
  <si>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</si>
  <si>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</si>
  <si>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</si>
  <si>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</si>
  <si>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</si>
  <si>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</si>
  <si>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</si>
  <si>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</si>
  <si>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</si>
  <si>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</si>
  <si>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</si>
  <si>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</si>
  <si>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</si>
  <si>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</si>
  <si>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</si>
  <si>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</si>
  <si>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</si>
  <si>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</si>
  <si>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</si>
  <si>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</si>
  <si>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</si>
  <si>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</si>
  <si>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</si>
  <si>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</si>
  <si>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</si>
  <si>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</si>
  <si>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</si>
  <si>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</si>
  <si>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</si>
  <si>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</si>
  <si>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</si>
  <si>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</si>
  <si>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</si>
  <si>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</si>
  <si>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</si>
  <si>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</si>
  <si>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</si>
  <si>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</si>
  <si>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</si>
  <si>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</si>
  <si>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</si>
  <si>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</si>
  <si>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</si>
  <si>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</si>
  <si>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</si>
  <si>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</si>
  <si>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</si>
  <si>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</si>
  <si>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</si>
  <si>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</si>
  <si>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</si>
  <si>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</si>
  <si>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</si>
  <si>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</si>
  <si>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</si>
  <si>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</si>
  <si>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</si>
  <si>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</si>
  <si>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</si>
  <si>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</si>
  <si>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</si>
  <si>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</si>
  <si>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</si>
  <si>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</si>
  <si>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</si>
  <si>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</si>
  <si>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</si>
  <si>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</si>
  <si>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</si>
  <si>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</si>
  <si>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</si>
  <si>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</si>
  <si>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</si>
  <si>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</si>
  <si>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</si>
  <si>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</si>
  <si>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</si>
  <si>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</si>
  <si>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</si>
  <si>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</si>
  <si>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</si>
  <si>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</si>
  <si>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</si>
  <si>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</si>
  <si>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</si>
  <si>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</si>
  <si>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</si>
  <si>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</si>
  <si>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</si>
  <si>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</si>
  <si>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</si>
  <si>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</si>
  <si>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</si>
  <si>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</si>
  <si>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</si>
  <si>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</si>
  <si>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</si>
  <si>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</si>
  <si>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</si>
  <si>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</si>
  <si>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</si>
  <si>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</si>
  <si>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</si>
  <si>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</si>
  <si>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</si>
  <si>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</si>
  <si>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</si>
  <si>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</si>
  <si>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</si>
  <si>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</si>
  <si>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</si>
  <si>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</si>
  <si>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</si>
  <si>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</si>
  <si>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</si>
  <si>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</si>
  <si>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</si>
  <si>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</si>
  <si>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</si>
  <si>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</si>
  <si>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</si>
  <si>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</si>
  <si>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</si>
  <si>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</si>
  <si>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</si>
  <si>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</si>
  <si>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</si>
  <si>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</si>
  <si>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</si>
  <si>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</si>
  <si>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</si>
  <si>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</si>
  <si>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</si>
  <si>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</si>
  <si>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</si>
  <si>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</si>
  <si>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</si>
  <si>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</si>
  <si>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</si>
  <si>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</si>
  <si>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</si>
  <si>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</si>
  <si>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</si>
  <si>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</si>
  <si>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</si>
  <si>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</si>
  <si>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</si>
  <si>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</si>
  <si>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</si>
  <si>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</si>
  <si>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</si>
  <si>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</si>
  <si>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</si>
  <si>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</si>
  <si>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</si>
  <si>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</si>
  <si>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</si>
  <si>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</si>
  <si>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</si>
  <si>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</si>
  <si>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</si>
  <si>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</si>
  <si>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</si>
  <si>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</si>
  <si>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</si>
  <si>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</si>
  <si>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</si>
  <si>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</si>
  <si>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</si>
  <si>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</si>
  <si>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</si>
  <si>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</si>
  <si>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</si>
  <si>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</si>
  <si>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</si>
  <si>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</si>
  <si>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</si>
  <si>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</si>
  <si>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</si>
  <si>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</si>
  <si>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</si>
  <si>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</si>
  <si>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</si>
  <si>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</si>
  <si>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</si>
  <si>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</si>
  <si>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</si>
  <si>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</si>
  <si>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</si>
  <si>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</si>
  <si>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</si>
  <si>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</si>
  <si>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</si>
  <si>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</si>
  <si>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</si>
  <si>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</si>
  <si>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</si>
  <si>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</si>
  <si>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</si>
  <si>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</si>
  <si>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</si>
  <si>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</si>
  <si>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</si>
  <si>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</si>
  <si>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</si>
  <si>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</si>
  <si>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</si>
  <si>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</si>
  <si>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</si>
  <si>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</si>
  <si>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</si>
  <si>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</si>
  <si>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</si>
  <si>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</si>
  <si>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</si>
  <si>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</si>
  <si>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</si>
  <si>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</si>
  <si>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</si>
  <si>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</si>
  <si>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</si>
  <si>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</si>
  <si>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</si>
  <si>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</si>
  <si>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</si>
  <si>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</si>
  <si>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</si>
  <si>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</si>
  <si>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</si>
  <si>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</si>
  <si>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</si>
  <si>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</si>
  <si>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</si>
  <si>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</si>
  <si>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</si>
  <si>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</si>
  <si>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</si>
  <si>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</si>
  <si>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</si>
  <si>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</si>
  <si>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</si>
  <si>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</si>
  <si>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</si>
  <si>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</si>
  <si>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</si>
  <si>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</si>
  <si>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</si>
  <si>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</si>
  <si>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</si>
  <si>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</si>
  <si>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</si>
  <si>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</si>
  <si>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</si>
  <si>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</si>
  <si>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</si>
  <si>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</si>
  <si>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</si>
  <si>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</si>
  <si>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</si>
  <si>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</si>
  <si>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</si>
  <si>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</si>
  <si>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</si>
  <si>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</si>
  <si>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</si>
  <si>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</si>
  <si>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</si>
  <si>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</si>
  <si>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</si>
  <si>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</si>
  <si>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</si>
  <si>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</si>
  <si>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</si>
  <si>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</si>
  <si>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</si>
  <si>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</si>
  <si>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</si>
  <si>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</si>
  <si>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</si>
  <si>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</si>
  <si>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</si>
  <si>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</si>
  <si>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</si>
  <si>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</si>
  <si>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</si>
  <si>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</si>
  <si>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</si>
  <si>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</si>
  <si>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</si>
  <si>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</si>
  <si>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</si>
  <si>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</si>
  <si>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</si>
  <si>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</si>
  <si>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</si>
  <si>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</si>
  <si>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</si>
  <si>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</si>
  <si>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</si>
  <si>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</si>
  <si>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</si>
  <si>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</si>
  <si>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</si>
  <si>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</si>
  <si>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</si>
  <si>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</si>
  <si>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</si>
  <si>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</si>
  <si>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</si>
  <si>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</si>
  <si>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</si>
  <si>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</si>
  <si>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</si>
  <si>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</si>
  <si>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</si>
  <si>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</si>
  <si>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</si>
  <si>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</si>
  <si>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</si>
  <si>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</si>
  <si>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</si>
  <si>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</si>
  <si>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</si>
  <si>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</si>
  <si>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</si>
  <si>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</si>
  <si>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</si>
  <si>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</si>
  <si>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</si>
  <si>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</si>
  <si>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</si>
  <si>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</si>
  <si>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</si>
  <si>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</si>
  <si>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</si>
  <si>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</si>
  <si>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</si>
  <si>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</si>
  <si>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</si>
  <si>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</si>
  <si>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</si>
  <si>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</si>
  <si>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</si>
  <si>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</si>
  <si>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</si>
  <si>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</si>
  <si>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</si>
  <si>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</si>
  <si>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</si>
  <si>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</si>
  <si>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</si>
  <si>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</si>
  <si>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</si>
  <si>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</si>
  <si>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</si>
  <si>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</si>
  <si>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</si>
  <si>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</si>
  <si>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</si>
  <si>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</si>
  <si>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</si>
  <si>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</si>
  <si>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</si>
  <si>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</si>
  <si>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</si>
  <si>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</si>
  <si>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</si>
  <si>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</si>
  <si>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</si>
  <si>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</si>
  <si>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</si>
  <si>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</si>
  <si>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</si>
  <si>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</si>
  <si>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</si>
  <si>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</si>
  <si>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</si>
  <si>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</si>
  <si>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</si>
  <si>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</si>
  <si>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</si>
  <si>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</si>
  <si>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</si>
  <si>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</si>
  <si>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</si>
  <si>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</si>
  <si>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</si>
  <si>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</si>
  <si>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</si>
  <si>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</si>
  <si>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</si>
  <si>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</si>
  <si>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</si>
  <si>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</si>
  <si>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</si>
  <si>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</si>
  <si>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</si>
  <si>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</si>
  <si>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</si>
  <si>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</si>
  <si>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</si>
  <si>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</si>
  <si>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</si>
  <si>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</si>
  <si>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</si>
  <si>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</si>
  <si>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</si>
  <si>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</si>
  <si>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</si>
  <si>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</si>
  <si>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</si>
  <si>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</si>
  <si>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</si>
  <si>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</si>
  <si>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</si>
  <si>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</si>
  <si>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</si>
  <si>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</si>
  <si>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</si>
  <si>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</si>
  <si>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</si>
  <si>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</si>
  <si>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</si>
  <si>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</si>
  <si>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</si>
  <si>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</si>
  <si>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</si>
  <si>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</si>
  <si>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</si>
  <si>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</si>
  <si>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</si>
  <si>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</si>
  <si>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</si>
  <si>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</si>
  <si>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</si>
  <si>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</si>
  <si>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</si>
  <si>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</si>
  <si>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</si>
  <si>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</si>
  <si>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</si>
  <si>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</si>
  <si>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</si>
  <si>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</si>
  <si>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</si>
  <si>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</si>
  <si>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</si>
  <si>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</si>
  <si>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</si>
  <si>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</si>
  <si>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</si>
  <si>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</si>
  <si>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</si>
  <si>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</si>
  <si>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</si>
  <si>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</si>
  <si>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</si>
  <si>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</si>
  <si>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</si>
  <si>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</si>
  <si>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</si>
  <si>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</si>
  <si>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</si>
  <si>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</si>
  <si>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</si>
  <si>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</si>
  <si>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</si>
  <si>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</si>
  <si>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</si>
  <si>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</si>
  <si>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</si>
  <si>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</si>
  <si>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</si>
  <si>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</si>
  <si>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</si>
  <si>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</si>
  <si>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</si>
  <si>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</si>
  <si>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</si>
  <si>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</si>
  <si>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</si>
  <si>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</si>
  <si>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</si>
  <si>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</si>
  <si>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</si>
  <si>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</si>
  <si>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</si>
  <si>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</si>
  <si>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</si>
  <si>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</si>
  <si>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</si>
  <si>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</si>
  <si>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</si>
  <si>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</si>
  <si>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</si>
  <si>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</si>
  <si>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</si>
  <si>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</si>
  <si>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</si>
  <si>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</si>
  <si>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</si>
  <si>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</si>
  <si>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</si>
  <si>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</si>
  <si>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</si>
  <si>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</si>
  <si>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</si>
  <si>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</si>
  <si>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</si>
  <si>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</si>
  <si>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</si>
  <si>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</si>
  <si>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</si>
  <si>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</si>
  <si>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</si>
  <si>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</si>
  <si>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</si>
  <si>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</si>
  <si>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</si>
  <si>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</si>
  <si>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</si>
  <si>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</si>
  <si>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</si>
  <si>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</si>
  <si>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</si>
  <si>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</si>
  <si>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</si>
  <si>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</si>
  <si>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</si>
  <si>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</si>
  <si>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</si>
  <si>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</si>
  <si>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</si>
  <si>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</si>
  <si>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</si>
  <si>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</si>
  <si>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</si>
  <si>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</si>
  <si>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</si>
  <si>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</si>
  <si>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</si>
  <si>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</si>
  <si>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</si>
  <si>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</si>
  <si>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</si>
  <si>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</si>
  <si>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</si>
  <si>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</si>
  <si>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</si>
  <si>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</si>
  <si>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</si>
  <si>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</si>
  <si>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</si>
  <si>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</si>
  <si>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</si>
  <si>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</si>
  <si>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</si>
  <si>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</si>
  <si>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</si>
  <si>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</si>
  <si>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</si>
  <si>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</si>
  <si>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</si>
  <si>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</si>
  <si>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</si>
  <si>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</si>
  <si>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</si>
  <si>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</si>
  <si>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</si>
  <si>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</si>
  <si>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</si>
  <si>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</si>
  <si>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</si>
  <si>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</si>
  <si>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</si>
  <si>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</si>
  <si>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</si>
  <si>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</si>
  <si>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</si>
  <si>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</si>
  <si>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</si>
  <si>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</si>
  <si>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</si>
  <si>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</si>
  <si>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</si>
  <si>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</si>
  <si>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</si>
  <si>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</si>
  <si>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</si>
  <si>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</si>
  <si>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</si>
  <si>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</si>
  <si>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</si>
  <si>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</si>
  <si>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</si>
  <si>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</si>
  <si>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</si>
  <si>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</si>
  <si>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</si>
  <si>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</si>
  <si>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</si>
  <si>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</si>
  <si>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</si>
  <si>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</si>
  <si>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</si>
  <si>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</si>
  <si>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</si>
  <si>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</si>
  <si>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</si>
  <si>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</si>
  <si>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</si>
  <si>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</si>
  <si>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</si>
  <si>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</si>
  <si>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</si>
  <si>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</si>
  <si>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</si>
  <si>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</si>
  <si>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</si>
  <si>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</si>
  <si>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</si>
  <si>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</si>
  <si>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</si>
  <si>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</si>
  <si>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</si>
  <si>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</si>
  <si>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</si>
  <si>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</si>
  <si>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</si>
  <si>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</si>
  <si>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</si>
  <si>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</si>
  <si>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</si>
  <si>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</si>
  <si>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</si>
  <si>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</si>
  <si>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</si>
  <si>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</si>
  <si>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</si>
  <si>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</si>
  <si>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</si>
  <si>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</si>
  <si>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</si>
  <si>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</si>
  <si>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</si>
  <si>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</si>
  <si>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</si>
  <si>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</si>
  <si>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</si>
  <si>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</si>
  <si>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</si>
  <si>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</si>
  <si>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</si>
  <si>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</si>
  <si>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</si>
  <si>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</si>
  <si>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</si>
  <si>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</si>
  <si>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</si>
  <si>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</si>
  <si>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</si>
  <si>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</si>
  <si>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</si>
  <si>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</si>
  <si>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</si>
  <si>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</si>
  <si>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</si>
  <si>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</si>
  <si>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</si>
  <si>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</si>
  <si>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</si>
  <si>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</si>
  <si>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</si>
  <si>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</si>
  <si>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</si>
  <si>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</si>
  <si>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</si>
  <si>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</si>
  <si>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</si>
  <si>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</si>
  <si>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</si>
  <si>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</si>
  <si>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</si>
  <si>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</si>
  <si>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</si>
  <si>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</si>
  <si>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</si>
  <si>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</si>
  <si>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</si>
  <si>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</si>
  <si>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</si>
  <si>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</si>
  <si>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</si>
  <si>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</si>
  <si>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</si>
  <si>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</si>
  <si>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</si>
  <si>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</si>
  <si>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</si>
  <si>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</si>
  <si>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</si>
  <si>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</si>
  <si>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</si>
  <si>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</si>
  <si>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</si>
  <si>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</si>
  <si>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</si>
  <si>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</si>
  <si>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</si>
  <si>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</si>
  <si>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</si>
  <si>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</si>
  <si>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</si>
  <si>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</si>
  <si>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</si>
  <si>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</si>
  <si>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</si>
  <si>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</si>
  <si>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</si>
  <si>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</si>
  <si>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</si>
  <si>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</si>
  <si>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</si>
  <si>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</si>
  <si>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</si>
  <si>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</si>
  <si>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</si>
  <si>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</si>
  <si>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</si>
  <si>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</si>
  <si>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</si>
  <si>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</si>
  <si>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</si>
  <si>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</si>
  <si>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</si>
  <si>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</si>
  <si>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</si>
  <si>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</si>
  <si>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</si>
  <si>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</si>
  <si>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</si>
  <si>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</si>
  <si>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</si>
  <si>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</si>
  <si>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</si>
  <si>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</si>
  <si>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</si>
  <si>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</si>
  <si>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</si>
  <si>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</si>
  <si>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</si>
  <si>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</si>
  <si>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</si>
  <si>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</si>
  <si>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</si>
  <si>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</si>
  <si>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</si>
  <si>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</si>
  <si>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</si>
  <si>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</si>
  <si>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</si>
  <si>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</si>
  <si>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</si>
  <si>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</si>
  <si>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</si>
  <si>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</si>
  <si>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</si>
  <si>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</si>
  <si>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</si>
  <si>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</si>
  <si>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</si>
  <si>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</si>
  <si>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</si>
  <si>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</si>
  <si>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</si>
  <si>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</si>
  <si>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</si>
  <si>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</si>
  <si>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</si>
  <si>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</si>
  <si>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</si>
  <si>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</si>
  <si>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</si>
  <si>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</si>
  <si>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</si>
  <si>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</si>
  <si>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</si>
  <si>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</si>
  <si>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</si>
  <si>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</si>
  <si>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</si>
  <si>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</si>
  <si>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</si>
  <si>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</si>
  <si>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</si>
  <si>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</si>
  <si>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</si>
  <si>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</si>
  <si>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</si>
  <si>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</si>
  <si>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</si>
  <si>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</si>
  <si>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</si>
  <si>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</si>
  <si>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</si>
  <si>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</si>
  <si>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</si>
  <si>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</si>
  <si>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</si>
  <si>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</si>
  <si>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</si>
  <si>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</si>
  <si>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</si>
  <si>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</si>
  <si>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</si>
  <si>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</si>
  <si>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</si>
  <si>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</si>
  <si>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</si>
  <si>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</si>
  <si>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</si>
  <si>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</si>
  <si>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</si>
  <si>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</si>
  <si>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</si>
  <si>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</si>
  <si>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</si>
  <si>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</si>
  <si>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</si>
  <si>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</si>
  <si>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</si>
  <si>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</si>
  <si>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</si>
  <si>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</si>
  <si>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</si>
  <si>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</si>
  <si>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</si>
  <si>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</si>
  <si>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</si>
  <si>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</si>
  <si>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</si>
  <si>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</si>
  <si>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</si>
  <si>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</si>
  <si>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</si>
  <si>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</si>
  <si>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</si>
  <si>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</si>
  <si>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</si>
  <si>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</si>
  <si>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</si>
  <si>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</si>
  <si>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</si>
  <si>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</si>
  <si>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</si>
  <si>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</si>
  <si>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</si>
  <si>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</si>
  <si>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</si>
  <si>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</si>
  <si>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</si>
  <si>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</si>
  <si>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</si>
  <si>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</si>
  <si>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</si>
  <si>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</si>
  <si>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</si>
  <si>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</si>
  <si>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</si>
  <si>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</si>
  <si>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</si>
  <si>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</si>
  <si>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</si>
  <si>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</si>
  <si>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</si>
  <si>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</si>
  <si>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</si>
  <si>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</si>
  <si>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</si>
  <si>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</si>
  <si>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</si>
  <si>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</si>
  <si>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</si>
  <si>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</si>
  <si>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</si>
  <si>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</si>
  <si>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</si>
  <si>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</si>
  <si>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</si>
  <si>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</si>
  <si>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</si>
  <si>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</si>
  <si>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</si>
  <si>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</si>
  <si>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</si>
  <si>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</si>
  <si>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</si>
  <si>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</si>
  <si>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</si>
  <si>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</si>
  <si>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</si>
  <si>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</si>
  <si>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</si>
  <si>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</si>
  <si>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</si>
  <si>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</si>
  <si>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</si>
  <si>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</si>
  <si>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</si>
  <si>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</si>
  <si>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</si>
  <si>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</si>
  <si>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</si>
  <si>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</si>
  <si>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</si>
  <si>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</si>
  <si>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</si>
  <si>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</si>
  <si>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</si>
  <si>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</si>
  <si>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</si>
  <si>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</si>
  <si>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</si>
  <si>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</si>
  <si>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</si>
  <si>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</si>
  <si>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</si>
  <si>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</si>
  <si>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</si>
  <si>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</si>
  <si>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</si>
  <si>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</si>
  <si>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</si>
  <si>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</si>
  <si>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</si>
  <si>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</si>
  <si>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</si>
  <si>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</si>
  <si>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</si>
  <si>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</si>
  <si>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</si>
  <si>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</si>
  <si>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</si>
  <si>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</si>
  <si>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</si>
  <si>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</si>
  <si>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</si>
  <si>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</si>
  <si>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</si>
  <si>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</si>
  <si>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</si>
  <si>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</si>
  <si>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</si>
  <si>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</si>
  <si>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</si>
  <si>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</si>
  <si>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</si>
  <si>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</si>
  <si>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</si>
  <si>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</si>
  <si>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</si>
  <si>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</si>
  <si>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</si>
  <si>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</si>
  <si>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</si>
  <si>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</si>
  <si>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</si>
  <si>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</si>
  <si>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</si>
  <si>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</si>
  <si>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</si>
  <si>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</si>
  <si>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</si>
  <si>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</si>
  <si>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</si>
  <si>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</si>
  <si>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</si>
  <si>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</si>
  <si>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</si>
  <si>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</si>
  <si>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</si>
  <si>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</si>
  <si>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</si>
  <si>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</si>
  <si>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</si>
  <si>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</si>
  <si>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</si>
  <si>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</si>
  <si>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</si>
  <si>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</si>
  <si>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</si>
  <si>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</si>
  <si>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</si>
  <si>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</si>
  <si>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</si>
  <si>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</si>
  <si>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</si>
  <si>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</si>
  <si>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</si>
  <si>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</si>
  <si>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</si>
  <si>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</si>
  <si>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</si>
  <si>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</si>
  <si>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</si>
  <si>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</si>
  <si>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</si>
  <si>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</si>
  <si>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</si>
  <si>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</si>
  <si>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</si>
  <si>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</si>
  <si>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</si>
  <si>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</si>
  <si>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</si>
  <si>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</si>
  <si>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</si>
  <si>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</si>
  <si>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</si>
  <si>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</si>
  <si>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</si>
  <si>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</si>
  <si>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</si>
  <si>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</si>
  <si>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</si>
  <si>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</si>
  <si>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</si>
  <si>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</si>
  <si>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</si>
  <si>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</si>
  <si>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</si>
  <si>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</si>
  <si>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</si>
  <si>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</si>
  <si>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</si>
  <si>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</si>
  <si>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</si>
  <si>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</si>
  <si>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</si>
  <si>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</si>
  <si>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</si>
  <si>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</si>
  <si>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</si>
  <si>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</si>
  <si>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</si>
  <si>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</si>
  <si>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</si>
  <si>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</si>
  <si>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</si>
  <si>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</si>
  <si>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</si>
  <si>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</si>
  <si>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</si>
  <si>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</si>
  <si>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</si>
  <si>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</si>
  <si>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</si>
  <si>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</si>
  <si>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</si>
  <si>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</si>
  <si>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</si>
  <si>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</si>
  <si>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</si>
  <si>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</si>
  <si>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</si>
  <si>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</si>
  <si>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</si>
  <si>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</si>
  <si>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</si>
  <si>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</si>
  <si>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</si>
  <si>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</si>
  <si>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</si>
  <si>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</si>
  <si>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</si>
  <si>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</si>
  <si>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</si>
  <si>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</si>
  <si>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</si>
  <si>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</si>
  <si>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</si>
  <si>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</si>
  <si>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</si>
  <si>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</si>
  <si>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</si>
  <si>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</si>
  <si>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</si>
  <si>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</si>
  <si>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</si>
  <si>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</si>
  <si>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</si>
  <si>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</si>
  <si>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</si>
  <si>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</si>
  <si>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</si>
  <si>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</si>
  <si>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</si>
  <si>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</si>
  <si>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</si>
  <si>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</si>
  <si>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</si>
  <si>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</si>
  <si>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</si>
  <si>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</si>
  <si>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</si>
  <si>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</si>
  <si>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</si>
  <si>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</si>
  <si>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</si>
  <si>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</si>
  <si>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</si>
  <si>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</si>
  <si>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</si>
  <si>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</si>
  <si>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</si>
  <si>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</si>
  <si>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</si>
  <si>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</si>
  <si>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</si>
  <si>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</si>
  <si>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</si>
  <si>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</si>
  <si>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</si>
  <si>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</si>
  <si>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</si>
  <si>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</si>
  <si>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</si>
  <si>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</si>
  <si>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</si>
  <si>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</si>
  <si>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</si>
  <si>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</si>
  <si>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</si>
  <si>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</si>
  <si>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</si>
  <si>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</si>
  <si>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</si>
  <si>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</si>
  <si>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</si>
  <si>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</si>
  <si>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</si>
  <si>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</si>
  <si>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</si>
  <si>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</si>
  <si>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</si>
  <si>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</si>
  <si>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</si>
  <si>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</si>
  <si>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</si>
  <si>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</si>
  <si>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</si>
  <si>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</si>
  <si>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</si>
  <si>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</si>
  <si>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</si>
  <si>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</si>
  <si>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</si>
  <si>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</si>
  <si>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</si>
  <si>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</si>
  <si>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</si>
  <si>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</si>
  <si>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</si>
  <si>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</si>
  <si>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</si>
  <si>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</si>
  <si>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</si>
  <si>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</si>
  <si>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</si>
  <si>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</si>
  <si>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</si>
  <si>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</si>
  <si>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</si>
  <si>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</si>
  <si>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</si>
  <si>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</si>
  <si>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</si>
  <si>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</si>
  <si>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</si>
  <si>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</si>
  <si>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</si>
  <si>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</si>
  <si>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</si>
  <si>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</si>
  <si>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</si>
  <si>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</si>
  <si>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</si>
  <si>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</si>
  <si>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</si>
  <si>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</si>
  <si>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</si>
  <si>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</si>
  <si>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</si>
  <si>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</si>
  <si>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</si>
  <si>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</si>
  <si>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</si>
  <si>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</si>
  <si>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</si>
  <si>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</si>
  <si>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</si>
  <si>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</si>
  <si>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</si>
  <si>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</si>
  <si>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</si>
  <si>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</si>
  <si>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</si>
  <si>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</si>
  <si>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</si>
  <si>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</si>
  <si>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</si>
  <si>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</si>
  <si>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</si>
  <si>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</si>
  <si>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</si>
  <si>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</si>
  <si>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</si>
  <si>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</si>
  <si>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</si>
  <si>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</si>
  <si>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</si>
  <si>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</si>
  <si>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</si>
  <si>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</si>
  <si>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</si>
  <si>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</si>
  <si>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</si>
  <si>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</si>
  <si>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</si>
  <si>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</si>
  <si>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</si>
  <si>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</si>
  <si>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</si>
  <si>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</si>
  <si>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</si>
  <si>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</si>
  <si>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</si>
  <si>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</si>
  <si>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</si>
  <si>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</si>
  <si>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</si>
  <si>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</si>
  <si>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</si>
  <si>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</si>
  <si>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</si>
  <si>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</si>
  <si>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</si>
  <si>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</si>
  <si>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</si>
  <si>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</si>
  <si>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</si>
  <si>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</si>
  <si>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</si>
  <si>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</si>
  <si>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</si>
  <si>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</si>
  <si>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</si>
  <si>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</si>
  <si>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</si>
  <si>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</si>
  <si>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</si>
  <si>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</si>
  <si>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</si>
  <si>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</si>
  <si>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</si>
  <si>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</si>
  <si>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</si>
  <si>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</si>
  <si>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</si>
  <si>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</si>
  <si>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</si>
  <si>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</si>
  <si>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</si>
  <si>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</si>
  <si>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</si>
  <si>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</si>
  <si>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</si>
  <si>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</si>
  <si>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</si>
  <si>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</si>
  <si>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</si>
  <si>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</si>
  <si>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</si>
  <si>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</si>
  <si>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</si>
  <si>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</si>
  <si>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</si>
  <si>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</si>
  <si>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</si>
  <si>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</si>
  <si>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</si>
  <si>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</si>
  <si>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</si>
  <si>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</si>
  <si>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</si>
  <si>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</si>
  <si>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</si>
  <si>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</si>
  <si>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</si>
  <si>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</si>
  <si>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</si>
  <si>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</si>
  <si>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</si>
  <si>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</si>
  <si>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</si>
  <si>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</si>
  <si>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</si>
  <si>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</si>
  <si>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</si>
  <si>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</si>
  <si>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</si>
  <si>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</si>
  <si>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</si>
  <si>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</si>
  <si>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</si>
  <si>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</si>
  <si>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</si>
  <si>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</si>
  <si>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</si>
  <si>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</si>
  <si>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</si>
  <si>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</si>
  <si>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</si>
  <si>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</si>
  <si>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</si>
  <si>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</si>
  <si>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</si>
  <si>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</si>
  <si>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</si>
  <si>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</si>
  <si>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</si>
  <si>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</si>
  <si>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</si>
  <si>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</si>
  <si>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</si>
  <si>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</si>
  <si>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</si>
  <si>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</si>
  <si>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</si>
  <si>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</si>
  <si>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</si>
  <si>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</si>
  <si>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</si>
  <si>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</si>
  <si>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</si>
  <si>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</si>
  <si>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</si>
  <si>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</si>
  <si>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</si>
  <si>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</si>
  <si>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</si>
  <si>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</si>
  <si>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</si>
  <si>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</si>
  <si>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</si>
  <si>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</si>
  <si>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</si>
  <si>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</si>
  <si>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</si>
  <si>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</si>
  <si>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</si>
  <si>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</si>
  <si>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</si>
  <si>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</si>
  <si>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</si>
  <si>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</si>
  <si>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</si>
  <si>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</si>
  <si>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</si>
  <si>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</si>
  <si>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</si>
  <si>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</si>
  <si>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</si>
  <si>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</si>
  <si>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</si>
  <si>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</si>
  <si>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</si>
  <si>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</si>
  <si>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</si>
  <si>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</si>
  <si>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</si>
  <si>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</si>
  <si>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</si>
  <si>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</si>
  <si>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</si>
  <si>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</si>
  <si>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</si>
  <si>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</si>
  <si>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</si>
  <si>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</si>
  <si>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</si>
  <si>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</si>
  <si>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</si>
  <si>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</si>
  <si>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</si>
  <si>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</si>
  <si>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</si>
  <si>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</si>
  <si>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</si>
  <si>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</si>
  <si>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</si>
  <si>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</si>
  <si>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</si>
  <si>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</si>
  <si>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</si>
  <si>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</si>
  <si>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</si>
  <si>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</si>
  <si>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</si>
  <si>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</si>
  <si>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</si>
  <si>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</si>
  <si>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</si>
  <si>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</si>
  <si>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</si>
  <si>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</si>
  <si>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</si>
  <si>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</si>
  <si>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</si>
  <si>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</si>
  <si>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</si>
  <si>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</si>
  <si>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</si>
  <si>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</si>
  <si>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</si>
  <si>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</si>
  <si>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</si>
  <si>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</si>
  <si>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</si>
  <si>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</si>
  <si>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</si>
  <si>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</si>
  <si>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</si>
  <si>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</si>
  <si>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</si>
  <si>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</si>
  <si>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</si>
  <si>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</si>
  <si>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</si>
  <si>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</si>
  <si>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</si>
  <si>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</si>
  <si>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</si>
  <si>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</si>
  <si>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</si>
  <si>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</si>
  <si>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</si>
  <si>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</si>
  <si>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</si>
  <si>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</si>
  <si>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</si>
  <si>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</si>
  <si>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</si>
  <si>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</si>
  <si>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</si>
  <si>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</si>
  <si>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</si>
  <si>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</si>
  <si>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</si>
  <si>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</si>
  <si>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</si>
  <si>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</si>
  <si>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</si>
  <si>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</si>
  <si>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</si>
  <si>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</si>
  <si>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</si>
  <si>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</si>
  <si>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</si>
  <si>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</si>
  <si>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</si>
  <si>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</si>
  <si>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</si>
  <si>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</si>
  <si>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</si>
  <si>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</si>
  <si>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</si>
  <si>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</si>
  <si>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</si>
  <si>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</si>
  <si>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</si>
  <si>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</si>
  <si>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</si>
  <si>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</si>
  <si>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</si>
  <si>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</si>
  <si>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</si>
  <si>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</si>
  <si>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</si>
  <si>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</si>
  <si>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</si>
  <si>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</si>
  <si>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</si>
  <si>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</si>
  <si>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</si>
  <si>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</si>
  <si>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</si>
  <si>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</si>
  <si>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</si>
  <si>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</si>
  <si>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</si>
  <si>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</si>
  <si>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</si>
  <si>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</si>
  <si>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</si>
  <si>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</si>
  <si>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</si>
  <si>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</si>
  <si>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</si>
  <si>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</si>
  <si>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</si>
  <si>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</si>
  <si>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</si>
  <si>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</si>
  <si>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</si>
  <si>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</si>
  <si>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</si>
  <si>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</si>
  <si>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</si>
  <si>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</si>
  <si>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</si>
  <si>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</si>
  <si>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</si>
  <si>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</si>
  <si>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</si>
  <si>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</si>
  <si>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</si>
  <si>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</si>
  <si>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</si>
  <si>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</si>
  <si>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</si>
  <si>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</si>
  <si>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</si>
  <si>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</si>
  <si>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</si>
  <si>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</si>
  <si>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</si>
  <si>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</si>
  <si>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</si>
  <si>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</si>
  <si>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</si>
  <si>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</si>
  <si>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</si>
  <si>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</si>
  <si>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</si>
  <si>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</si>
  <si>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</si>
  <si>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</si>
  <si>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</si>
  <si>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</si>
  <si>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</si>
  <si>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</si>
  <si>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</si>
  <si>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</si>
  <si>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</si>
  <si>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</si>
  <si>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</si>
  <si>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</si>
  <si>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</si>
  <si>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</si>
  <si>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</si>
  <si>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</si>
  <si>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</si>
  <si>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</si>
  <si>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</si>
  <si>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</si>
  <si>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</si>
  <si>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</si>
  <si>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</si>
  <si>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</si>
  <si>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</si>
  <si>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</si>
  <si>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</si>
  <si>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</si>
  <si>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</si>
  <si>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</si>
  <si>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</si>
  <si>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</si>
  <si>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</si>
  <si>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</si>
  <si>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</si>
  <si>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</si>
  <si>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</si>
  <si>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</si>
  <si>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</si>
  <si>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</si>
  <si>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</si>
  <si>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</si>
  <si>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</si>
  <si>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</si>
  <si>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</si>
  <si>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</si>
  <si>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</si>
  <si>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</si>
  <si>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</si>
  <si>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</si>
  <si>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</si>
  <si>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</si>
  <si>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</si>
  <si>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</si>
  <si>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</si>
  <si>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</si>
  <si>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</si>
  <si>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</si>
  <si>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</si>
  <si>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</si>
  <si>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</si>
  <si>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</si>
  <si>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</si>
  <si>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</si>
  <si>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</si>
  <si>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</si>
  <si>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</si>
  <si>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</si>
  <si>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</si>
  <si>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</si>
  <si>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</si>
  <si>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</si>
  <si>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</si>
  <si>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</si>
  <si>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</si>
  <si>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</si>
  <si>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</si>
  <si>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</si>
  <si>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</si>
  <si>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</si>
  <si>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</si>
  <si>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</si>
  <si>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</si>
  <si>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</si>
  <si>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</si>
  <si>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</si>
  <si>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</si>
  <si>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</si>
  <si>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</si>
  <si>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</si>
  <si>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</si>
  <si>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</si>
  <si>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</si>
  <si>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</si>
  <si>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</si>
  <si>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</si>
  <si>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</si>
  <si>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</si>
  <si>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</si>
  <si>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</si>
  <si>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</si>
  <si>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</si>
  <si>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</si>
  <si>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</si>
  <si>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</si>
  <si>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</si>
  <si>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</si>
  <si>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</si>
  <si>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</si>
  <si>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</si>
  <si>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</si>
  <si>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</si>
  <si>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</si>
  <si>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</si>
  <si>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</si>
  <si>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</si>
  <si>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</si>
  <si>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</si>
  <si>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</si>
  <si>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</si>
  <si>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</si>
  <si>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</si>
  <si>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</si>
  <si>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</si>
  <si>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</si>
  <si>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</si>
  <si>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</si>
  <si>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</si>
  <si>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</si>
  <si>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</si>
  <si>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</si>
  <si>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</si>
  <si>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</si>
  <si>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</si>
  <si>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</si>
  <si>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</si>
  <si>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</si>
  <si>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</si>
  <si>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</si>
  <si>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</si>
  <si>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</si>
  <si>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</si>
  <si>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</si>
  <si>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</si>
  <si>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</si>
  <si>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</si>
  <si>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</si>
  <si>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</si>
  <si>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</si>
  <si>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</si>
  <si>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</si>
  <si>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</si>
  <si>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</si>
  <si>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</si>
  <si>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</si>
  <si>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</si>
  <si>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</si>
  <si>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</si>
  <si>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</si>
  <si>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</si>
  <si>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</si>
  <si>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</si>
  <si>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</si>
  <si>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</si>
  <si>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</si>
  <si>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</si>
  <si>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</si>
  <si>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</si>
  <si>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</si>
  <si>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</si>
  <si>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</si>
  <si>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</si>
  <si>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</si>
  <si>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</si>
  <si>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</si>
  <si>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</si>
  <si>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</si>
  <si>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</si>
  <si>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</si>
  <si>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</si>
  <si>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</si>
  <si>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</si>
  <si>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</si>
  <si>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</si>
  <si>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</si>
  <si>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</si>
  <si>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</si>
  <si>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</si>
  <si>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</si>
  <si>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</si>
  <si>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</si>
  <si>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</si>
  <si>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</si>
  <si>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</si>
  <si>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</si>
  <si>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</si>
  <si>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</si>
  <si>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</si>
  <si>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</si>
  <si>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</si>
  <si>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</si>
  <si>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</si>
  <si>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</si>
  <si>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</si>
  <si>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</si>
  <si>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</si>
  <si>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</si>
  <si>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</si>
  <si>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</si>
  <si>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</si>
  <si>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</si>
  <si>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</si>
  <si>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</si>
  <si>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</si>
  <si>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</si>
  <si>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</si>
  <si>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</si>
  <si>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</si>
  <si>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</si>
  <si>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</si>
  <si>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</si>
  <si>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</si>
  <si>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</si>
  <si>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</si>
  <si>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</si>
  <si>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</si>
  <si>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</si>
  <si>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</si>
  <si>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</si>
  <si>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</si>
  <si>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</si>
  <si>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</si>
  <si>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</si>
  <si>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</si>
  <si>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</si>
  <si>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</si>
  <si>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</si>
  <si>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</si>
  <si>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</si>
  <si>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</si>
  <si>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</si>
  <si>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</si>
  <si>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</si>
  <si>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</si>
  <si>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</si>
  <si>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</si>
  <si>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</si>
  <si>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</si>
  <si>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</si>
  <si>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</si>
  <si>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</si>
  <si>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</si>
  <si>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</si>
  <si>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</si>
  <si>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</si>
  <si>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</si>
  <si>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</si>
  <si>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</si>
  <si>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</si>
  <si>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</si>
  <si>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</si>
  <si>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</si>
  <si>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</si>
  <si>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</si>
  <si>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</si>
  <si>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</si>
  <si>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</si>
  <si>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</si>
  <si>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</si>
  <si>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</si>
  <si>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</si>
  <si>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</si>
  <si>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</si>
  <si>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</si>
  <si>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</si>
  <si>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</si>
  <si>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</si>
  <si>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</si>
  <si>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</si>
  <si>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</si>
  <si>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</si>
  <si>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</si>
  <si>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</si>
  <si>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</si>
  <si>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</si>
  <si>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</si>
  <si>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</si>
  <si>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</si>
  <si>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</si>
  <si>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</si>
  <si>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</si>
  <si>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</si>
  <si>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</si>
  <si>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</si>
  <si>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</si>
  <si>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</si>
  <si>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</si>
  <si>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</si>
  <si>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</si>
  <si>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</si>
  <si>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</si>
  <si>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</si>
  <si>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</si>
  <si>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</si>
  <si>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</si>
  <si>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</si>
  <si>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</si>
  <si>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</si>
  <si>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</si>
  <si>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</si>
  <si>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</si>
  <si>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</si>
  <si>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</si>
  <si>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</si>
  <si>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</si>
  <si>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</si>
  <si>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</si>
  <si>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</si>
  <si>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</si>
  <si>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</si>
  <si>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</si>
  <si>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</si>
  <si>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</si>
  <si>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</si>
  <si>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</si>
  <si>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</si>
  <si>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</si>
  <si>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</si>
  <si>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</si>
  <si>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</si>
  <si>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</si>
  <si>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</si>
  <si>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</si>
  <si>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</si>
  <si>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</si>
  <si>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</si>
  <si>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</si>
  <si>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</si>
  <si>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</si>
  <si>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</si>
  <si>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</si>
  <si>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</si>
  <si>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</si>
  <si>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</si>
  <si>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</si>
  <si>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</si>
  <si>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</si>
  <si>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</si>
  <si>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</si>
  <si>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</si>
  <si>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</si>
  <si>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</si>
  <si>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</si>
  <si>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</si>
  <si>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</si>
  <si>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</si>
  <si>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</si>
  <si>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</si>
  <si>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</si>
  <si>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</si>
  <si>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</si>
  <si>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</si>
  <si>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</si>
  <si>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</si>
  <si>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</si>
  <si>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</si>
  <si>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</si>
  <si>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</si>
  <si>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</si>
  <si>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</si>
  <si>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</si>
  <si>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</si>
  <si>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</si>
  <si>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</si>
  <si>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</si>
  <si>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</si>
  <si>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</si>
  <si>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</si>
  <si>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</si>
  <si>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</si>
  <si>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</si>
  <si>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</si>
  <si>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</si>
  <si>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</si>
  <si>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</si>
  <si>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</si>
  <si>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</si>
  <si>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</si>
  <si>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</si>
  <si>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</si>
  <si>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</si>
  <si>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</si>
  <si>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</si>
  <si>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</si>
  <si>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</si>
  <si>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</si>
  <si>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</si>
  <si>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</si>
  <si>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</si>
  <si>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</si>
  <si>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</si>
  <si>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</si>
  <si>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</si>
  <si>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</si>
  <si>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</si>
  <si>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</si>
  <si>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</si>
  <si>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</si>
  <si>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</si>
  <si>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</si>
  <si>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</si>
  <si>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</si>
  <si>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</si>
  <si>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</si>
  <si>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</si>
  <si>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</si>
  <si>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</si>
  <si>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</si>
  <si>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</si>
  <si>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</si>
  <si>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</si>
  <si>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</si>
  <si>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</si>
  <si>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</si>
  <si>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</si>
  <si>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</si>
  <si>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</si>
  <si>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</si>
  <si>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</si>
  <si>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</si>
  <si>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</si>
  <si>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</si>
  <si>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</si>
  <si>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</si>
  <si>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</si>
  <si>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</si>
  <si>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</si>
  <si>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</si>
  <si>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</si>
  <si>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</si>
  <si>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</si>
  <si>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</si>
  <si>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</si>
  <si>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</si>
  <si>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</si>
  <si>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</si>
  <si>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</si>
  <si>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</si>
  <si>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</si>
  <si>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</si>
  <si>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</si>
  <si>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</si>
  <si>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</si>
  <si>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</si>
  <si>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</si>
  <si>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</si>
  <si>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</si>
  <si>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</si>
  <si>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</si>
  <si>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</si>
  <si>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</si>
  <si>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</si>
  <si>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</si>
  <si>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</si>
  <si>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</si>
  <si>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</si>
  <si>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</si>
  <si>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</si>
  <si>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</si>
  <si>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</si>
  <si>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</si>
  <si>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</si>
  <si>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</si>
  <si>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</si>
  <si>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</si>
  <si>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</si>
  <si>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</si>
  <si>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</si>
  <si>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</si>
  <si>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</si>
  <si>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</si>
  <si>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</si>
  <si>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</si>
  <si>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</si>
  <si>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</si>
  <si>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</si>
  <si>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</si>
  <si>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</si>
  <si>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</si>
  <si>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</si>
  <si>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</si>
  <si>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</si>
  <si>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</si>
  <si>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</si>
  <si>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</si>
  <si>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</si>
  <si>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</si>
  <si>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</si>
  <si>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</si>
  <si>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</si>
  <si>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</si>
  <si>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</si>
  <si>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</si>
  <si>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</si>
  <si>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</si>
  <si>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</si>
  <si>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</si>
  <si>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</si>
  <si>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</si>
  <si>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</si>
  <si>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</si>
  <si>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</si>
  <si>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</si>
  <si>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</si>
  <si>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</si>
  <si>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</si>
  <si>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</si>
  <si>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</si>
  <si>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</si>
  <si>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</si>
  <si>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</si>
  <si>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</si>
  <si>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</si>
  <si>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</si>
  <si>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</si>
  <si>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</si>
  <si>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</si>
  <si>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</si>
  <si>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</si>
  <si>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</si>
  <si>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</si>
  <si>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</si>
  <si>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</si>
  <si>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</si>
  <si>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</si>
  <si>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</si>
  <si>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</si>
  <si>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</si>
  <si>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</si>
  <si>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</si>
  <si>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</si>
  <si>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</si>
  <si>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</si>
  <si>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</si>
  <si>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</si>
  <si>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</si>
  <si>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</si>
  <si>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</si>
  <si>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</si>
  <si>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</si>
  <si>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</si>
  <si>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</si>
  <si>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</si>
  <si>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</si>
  <si>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</si>
  <si>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</si>
  <si>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</si>
  <si>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</si>
  <si>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</si>
  <si>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</si>
  <si>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</si>
  <si>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</si>
  <si>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</si>
  <si>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</si>
  <si>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</si>
  <si>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</si>
  <si>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</si>
  <si>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</si>
  <si>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</si>
  <si>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</si>
  <si>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</si>
  <si>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</si>
  <si>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</si>
  <si>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</si>
  <si>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</si>
  <si>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</si>
  <si>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</si>
  <si>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</si>
  <si>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</si>
  <si>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</si>
  <si>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</si>
  <si>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</si>
  <si>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</si>
  <si>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</si>
  <si>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</si>
  <si>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</si>
  <si>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</si>
  <si>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</si>
  <si>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</si>
  <si>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</si>
  <si>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</si>
  <si>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</si>
  <si>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</si>
  <si>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</si>
  <si>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</si>
  <si>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</si>
  <si>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</si>
  <si>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</si>
  <si>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</si>
  <si>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</si>
  <si>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</si>
  <si>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</si>
  <si>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</si>
  <si>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</si>
  <si>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</si>
  <si>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</si>
  <si>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</si>
  <si>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</si>
  <si>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</si>
  <si>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</si>
  <si>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</si>
  <si>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</si>
  <si>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</si>
  <si>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</si>
  <si>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</si>
  <si>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</si>
  <si>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</si>
  <si>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</si>
  <si>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</si>
  <si>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</si>
  <si>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</si>
  <si>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</si>
  <si>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</si>
  <si>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</si>
  <si>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</si>
  <si>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</si>
  <si>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</si>
  <si>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</si>
  <si>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</si>
  <si>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</si>
  <si>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</si>
  <si>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</si>
  <si>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</si>
  <si>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</si>
  <si>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</si>
  <si>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</si>
  <si>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</si>
  <si>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</si>
  <si>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</si>
  <si>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</si>
  <si>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</si>
  <si>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</si>
  <si>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</si>
  <si>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</si>
  <si>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</si>
  <si>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</si>
  <si>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</si>
  <si>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</si>
  <si>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</si>
  <si>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</si>
  <si>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</si>
  <si>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</si>
  <si>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</si>
  <si>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</si>
  <si>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</si>
  <si>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</si>
  <si>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</si>
  <si>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</si>
  <si>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</si>
  <si>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</si>
  <si>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</si>
  <si>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</si>
  <si>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</si>
  <si>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</si>
  <si>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</si>
  <si>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</si>
  <si>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</si>
  <si>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</si>
  <si>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</si>
  <si>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</si>
  <si>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</si>
  <si>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</si>
  <si>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</si>
  <si>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</si>
  <si>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</si>
  <si>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</si>
  <si>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</si>
  <si>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</si>
  <si>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</si>
  <si>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</si>
  <si>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</si>
  <si>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</si>
  <si>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</si>
  <si>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</si>
  <si>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</si>
  <si>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</si>
  <si>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</si>
  <si>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</si>
  <si>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</si>
  <si>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</si>
  <si>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</si>
  <si>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</si>
  <si>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</si>
  <si>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</si>
  <si>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</si>
  <si>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</si>
  <si>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</si>
  <si>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</si>
  <si>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</si>
  <si>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</si>
  <si>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</si>
  <si>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</si>
  <si>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</si>
  <si>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</si>
  <si>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</si>
  <si>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</si>
  <si>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</si>
  <si>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</si>
  <si>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</si>
  <si>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</si>
  <si>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</si>
  <si>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</si>
  <si>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</si>
  <si>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</si>
  <si>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</si>
  <si>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</si>
  <si>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</si>
  <si>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</si>
  <si>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</si>
  <si>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</si>
  <si>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</si>
  <si>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</si>
  <si>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</si>
  <si>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</si>
  <si>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</si>
  <si>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</si>
  <si>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</si>
  <si>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</si>
  <si>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</si>
  <si>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</si>
  <si>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</si>
  <si>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</si>
  <si>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</si>
  <si>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</si>
  <si>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</si>
  <si>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</si>
  <si>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</si>
  <si>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</si>
  <si>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</si>
  <si>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</si>
  <si>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</si>
  <si>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</si>
  <si>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</si>
  <si>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</si>
  <si>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</si>
  <si>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</si>
  <si>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</si>
  <si>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</si>
  <si>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</si>
  <si>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</si>
  <si>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</si>
  <si>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</si>
  <si>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</si>
  <si>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</si>
  <si>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</si>
  <si>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</si>
  <si>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</si>
  <si>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</si>
  <si>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</si>
  <si>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</si>
  <si>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</si>
  <si>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</si>
  <si>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</si>
  <si>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</si>
  <si>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</si>
  <si>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</si>
  <si>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</si>
  <si>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</si>
  <si>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</si>
  <si>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</si>
  <si>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</si>
  <si>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</si>
  <si>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</si>
  <si>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</si>
  <si>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</si>
  <si>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</si>
  <si>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</si>
  <si>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</si>
  <si>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</si>
  <si>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</si>
  <si>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</si>
  <si>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</si>
  <si>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</si>
  <si>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</si>
  <si>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</si>
  <si>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</si>
  <si>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</si>
  <si>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</si>
  <si>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</si>
  <si>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</si>
  <si>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</si>
  <si>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</si>
  <si>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</si>
  <si>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</si>
  <si>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</si>
  <si>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</si>
  <si>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</si>
  <si>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</si>
  <si>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</si>
  <si>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</si>
  <si>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</si>
  <si>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</si>
  <si>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</si>
  <si>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</si>
  <si>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</si>
  <si>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</si>
  <si>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</si>
  <si>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</si>
  <si>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</si>
  <si>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</si>
  <si>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</si>
  <si>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</si>
  <si>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</si>
  <si>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</si>
  <si>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</si>
  <si>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</si>
  <si>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</si>
  <si>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</si>
  <si>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</si>
  <si>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</si>
  <si>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</si>
  <si>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</si>
  <si>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</si>
  <si>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</si>
  <si>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</si>
  <si>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</si>
  <si>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</si>
  <si>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</si>
  <si>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</si>
  <si>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</si>
  <si>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</si>
  <si>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</si>
  <si>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</si>
  <si>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</si>
  <si>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</si>
  <si>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</si>
  <si>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</si>
  <si>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</si>
  <si>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</si>
  <si>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</si>
  <si>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</si>
  <si>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</si>
  <si>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</si>
  <si>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</si>
  <si>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</si>
  <si>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</si>
  <si>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</si>
  <si>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</si>
  <si>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</si>
  <si>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</si>
  <si>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</si>
  <si>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</si>
  <si>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</si>
  <si>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</si>
  <si>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</si>
  <si>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</si>
  <si>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</si>
  <si>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</si>
  <si>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</si>
  <si>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</si>
  <si>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</si>
  <si>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</si>
  <si>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</si>
  <si>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</si>
  <si>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</si>
  <si>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</si>
  <si>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</si>
  <si>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</si>
  <si>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</si>
  <si>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</si>
  <si>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</si>
  <si>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</si>
  <si>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</si>
  <si>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</si>
  <si>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</si>
  <si>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</si>
  <si>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</si>
  <si>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</si>
  <si>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</si>
  <si>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</si>
  <si>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</si>
  <si>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</si>
  <si>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</si>
  <si>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</si>
  <si>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</si>
  <si>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</si>
  <si>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</si>
  <si>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</si>
  <si>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</si>
  <si>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</si>
  <si>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</si>
  <si>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</si>
  <si>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</si>
  <si>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</si>
  <si>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</si>
  <si>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</si>
  <si>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</si>
  <si>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</si>
  <si>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</si>
  <si>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</si>
  <si>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</si>
  <si>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</si>
  <si>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</si>
  <si>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</si>
  <si>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</si>
  <si>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</si>
  <si>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</si>
  <si>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</si>
  <si>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</si>
  <si>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</si>
  <si>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</si>
  <si>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</si>
  <si>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</si>
  <si>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</si>
  <si>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</si>
  <si>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</si>
  <si>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</si>
  <si>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</si>
  <si>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</si>
  <si>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</si>
  <si>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</si>
  <si>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</si>
  <si>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</si>
  <si>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</si>
  <si>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</si>
  <si>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</si>
  <si>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</si>
  <si>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</si>
  <si>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</si>
  <si>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</si>
  <si>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</si>
  <si>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</si>
  <si>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</si>
  <si>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</si>
  <si>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</si>
  <si>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</si>
  <si>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</si>
  <si>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</si>
  <si>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</si>
  <si>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</si>
  <si>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</si>
  <si>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</si>
  <si>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</si>
  <si>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</si>
  <si>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</si>
  <si>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</si>
  <si>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</si>
  <si>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</si>
  <si>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</si>
  <si>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</si>
  <si>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</si>
  <si>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</si>
  <si>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</si>
  <si>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</si>
  <si>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</si>
  <si>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</si>
  <si>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</si>
  <si>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</si>
  <si>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</si>
  <si>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</si>
  <si>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</si>
  <si>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</si>
  <si>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</si>
  <si>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</si>
  <si>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</si>
  <si>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</si>
  <si>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</si>
  <si>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</si>
  <si>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</si>
  <si>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</si>
  <si>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</si>
  <si>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</si>
  <si>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</si>
  <si>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</si>
  <si>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</si>
  <si>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</si>
  <si>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</si>
  <si>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</si>
  <si>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</si>
  <si>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</si>
  <si>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</si>
  <si>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</si>
  <si>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</si>
  <si>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</si>
  <si>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</si>
  <si>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</si>
  <si>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</si>
  <si>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</si>
  <si>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</si>
  <si>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</si>
  <si>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</si>
  <si>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</si>
  <si>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</si>
  <si>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</si>
  <si>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</si>
  <si>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</si>
  <si>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</si>
  <si>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</si>
  <si>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</si>
  <si>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</si>
  <si>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</si>
  <si>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</si>
  <si>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</si>
  <si>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</si>
  <si>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</si>
  <si>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</si>
  <si>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</si>
  <si>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</si>
  <si>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</si>
  <si>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</si>
  <si>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</si>
  <si>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</si>
  <si>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</si>
  <si>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</si>
  <si>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</si>
  <si>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</si>
  <si>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</si>
  <si>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</si>
  <si>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</si>
  <si>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</si>
  <si>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</si>
  <si>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</si>
  <si>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</si>
  <si>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</si>
  <si>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</si>
  <si>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</si>
  <si>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</si>
  <si>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</si>
  <si>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</si>
  <si>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</si>
  <si>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</si>
  <si>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</si>
  <si>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</si>
  <si>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</si>
  <si>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</si>
  <si>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</si>
  <si>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</si>
  <si>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</si>
  <si>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</si>
  <si>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</si>
  <si>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</si>
  <si>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</si>
  <si>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</si>
  <si>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</si>
  <si>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</si>
  <si>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</si>
  <si>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</si>
  <si>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</si>
  <si>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</si>
  <si>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</si>
  <si>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</si>
  <si>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</si>
  <si>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</si>
  <si>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</si>
  <si>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</si>
  <si>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</si>
  <si>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</si>
  <si>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</si>
  <si>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</si>
  <si>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</si>
  <si>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</si>
  <si>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</si>
  <si>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</si>
  <si>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</si>
  <si>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</si>
  <si>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</si>
  <si>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</si>
  <si>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</si>
  <si>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</si>
  <si>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</si>
  <si>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</si>
  <si>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</si>
  <si>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</si>
  <si>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</si>
  <si>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</si>
  <si>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</si>
  <si>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</si>
  <si>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</si>
  <si>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</si>
  <si>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</si>
  <si>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</si>
  <si>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</si>
  <si>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</si>
  <si>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</si>
  <si>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</si>
  <si>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</si>
  <si>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</si>
  <si>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</si>
  <si>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</si>
  <si>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</si>
  <si>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</si>
  <si>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</si>
  <si>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</si>
  <si>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</si>
  <si>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</si>
  <si>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</si>
  <si>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</si>
  <si>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</si>
  <si>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</si>
  <si>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</si>
  <si>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</si>
  <si>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</si>
  <si>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</si>
  <si>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</si>
  <si>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</si>
  <si>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</si>
  <si>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</si>
  <si>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</si>
  <si>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</si>
  <si>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</si>
  <si>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</si>
  <si>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</si>
  <si>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</si>
  <si>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</si>
  <si>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</si>
  <si>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</si>
  <si>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</si>
  <si>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</si>
  <si>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</si>
  <si>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</si>
  <si>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</si>
  <si>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</si>
  <si>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</si>
  <si>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</si>
  <si>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</si>
  <si>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</si>
  <si>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</si>
  <si>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</si>
  <si>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</si>
  <si>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</si>
  <si>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</si>
  <si>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</si>
  <si>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</si>
  <si>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</si>
  <si>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</si>
  <si>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</si>
  <si>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</si>
  <si>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</si>
  <si>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</si>
  <si>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</si>
  <si>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</si>
  <si>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</si>
  <si>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</si>
  <si>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</si>
  <si>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</si>
  <si>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</si>
  <si>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</si>
  <si>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</si>
  <si>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</si>
  <si>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</si>
  <si>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</si>
  <si>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</si>
  <si>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</si>
  <si>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</si>
  <si>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</si>
  <si>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</si>
  <si>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</si>
  <si>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</si>
  <si>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</si>
  <si>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</si>
  <si>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</si>
  <si>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</si>
  <si>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</si>
  <si>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</si>
  <si>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</si>
  <si>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</si>
  <si>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</si>
  <si>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</si>
  <si>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</si>
  <si>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</si>
  <si>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</si>
  <si>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</si>
  <si>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</si>
  <si>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</si>
  <si>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</si>
  <si>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</si>
  <si>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</si>
  <si>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</si>
  <si>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</si>
  <si>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</si>
  <si>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</si>
  <si>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</si>
  <si>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</si>
  <si>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</si>
  <si>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</si>
  <si>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</si>
  <si>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</si>
  <si>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</si>
  <si>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</si>
  <si>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</si>
  <si>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</si>
  <si>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</si>
  <si>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</si>
  <si>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</si>
  <si>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</si>
  <si>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</si>
  <si>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</si>
  <si>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</si>
  <si>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</si>
  <si>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</si>
  <si>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</si>
  <si>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</si>
  <si>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</si>
  <si>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</si>
  <si>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</si>
  <si>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</si>
  <si>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</si>
  <si>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</si>
  <si>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</si>
  <si>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</si>
  <si>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</si>
  <si>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</si>
  <si>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</si>
  <si>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</si>
  <si>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</si>
  <si>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</si>
  <si>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</si>
  <si>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</si>
  <si>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</si>
  <si>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</si>
  <si>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</si>
  <si>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</si>
  <si>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</si>
  <si>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</si>
  <si>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</si>
  <si>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</si>
  <si>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</si>
  <si>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</si>
  <si>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</si>
  <si>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</si>
  <si>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</si>
  <si>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</si>
  <si>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</si>
  <si>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</si>
  <si>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</si>
  <si>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</si>
  <si>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</si>
  <si>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</si>
  <si>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</si>
  <si>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</si>
  <si>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</si>
  <si>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</si>
  <si>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</si>
  <si>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</si>
  <si>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</si>
  <si>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</si>
  <si>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</si>
  <si>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</si>
  <si>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</si>
  <si>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</si>
  <si>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</si>
  <si>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</si>
  <si>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</si>
  <si>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</si>
  <si>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</si>
  <si>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</si>
  <si>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</si>
  <si>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</si>
  <si>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</si>
  <si>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</si>
  <si>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</si>
  <si>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</si>
  <si>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</si>
  <si>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</si>
  <si>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</si>
  <si>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</si>
  <si>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</si>
  <si>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</si>
  <si>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</si>
  <si>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</si>
  <si>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</si>
  <si>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</si>
  <si>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</si>
  <si>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</si>
  <si>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</si>
  <si>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</si>
  <si>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</si>
  <si>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</si>
  <si>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</si>
  <si>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</si>
  <si>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</si>
  <si>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</si>
  <si>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</si>
  <si>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</si>
  <si>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</si>
  <si>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</si>
  <si>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</si>
  <si>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</si>
  <si>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</si>
  <si>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</si>
  <si>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</si>
  <si>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</si>
  <si>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</si>
  <si>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</si>
  <si>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</si>
  <si>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</si>
  <si>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</si>
  <si>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</si>
  <si>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</si>
  <si>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</si>
  <si>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</si>
  <si>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</si>
  <si>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</si>
  <si>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</si>
  <si>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</si>
  <si>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</si>
  <si>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</si>
  <si>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</si>
  <si>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</si>
  <si>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</si>
  <si>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</si>
  <si>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</si>
  <si>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</si>
  <si>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</si>
  <si>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</si>
  <si>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</si>
  <si>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</si>
  <si>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</si>
  <si>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</si>
  <si>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</si>
  <si>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</si>
  <si>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</si>
  <si>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</si>
  <si>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</si>
  <si>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</si>
  <si>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</si>
  <si>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</si>
  <si>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</si>
  <si>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</si>
  <si>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</si>
  <si>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</si>
  <si>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</si>
  <si>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</si>
  <si>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</si>
  <si>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</si>
  <si>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</si>
  <si>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</si>
  <si>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</si>
  <si>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</si>
  <si>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</si>
  <si>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</si>
  <si>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</si>
  <si>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</si>
  <si>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</si>
  <si>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</si>
  <si>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</si>
  <si>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</si>
  <si>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</si>
  <si>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</si>
  <si>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</si>
  <si>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</si>
  <si>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</si>
  <si>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</si>
  <si>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</si>
  <si>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</si>
  <si>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</si>
  <si>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</si>
  <si>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</si>
  <si>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</si>
  <si>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</si>
  <si>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</si>
  <si>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</si>
  <si>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</si>
  <si>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</si>
  <si>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</si>
  <si>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</si>
  <si>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</si>
  <si>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</si>
  <si>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</si>
  <si>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</si>
  <si>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</si>
  <si>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</si>
  <si>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</si>
  <si>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</si>
  <si>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</si>
  <si>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</si>
  <si>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</si>
  <si>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</si>
  <si>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</si>
  <si>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</si>
  <si>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</si>
  <si>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</si>
  <si>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</si>
  <si>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</si>
  <si>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</si>
  <si>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</si>
  <si>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</si>
  <si>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</si>
  <si>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</si>
  <si>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</si>
  <si>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</si>
  <si>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</si>
  <si>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</si>
  <si>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</si>
  <si>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</si>
  <si>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</si>
  <si>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</si>
  <si>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</si>
  <si>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</si>
  <si>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</si>
  <si>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</si>
  <si>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</si>
  <si>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</si>
  <si>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</si>
  <si>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</si>
  <si>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</si>
  <si>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</si>
  <si>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</si>
  <si>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</si>
  <si>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</si>
  <si>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</si>
  <si>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</si>
  <si>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</si>
  <si>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</si>
  <si>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</si>
  <si>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</si>
  <si>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</si>
  <si>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</si>
  <si>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</si>
  <si>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</si>
  <si>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</si>
  <si>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</si>
  <si>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</si>
  <si>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</si>
  <si>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</si>
  <si>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</si>
  <si>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</si>
  <si>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</si>
  <si>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</si>
  <si>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</si>
  <si>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</si>
  <si>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</si>
  <si>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</si>
  <si>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</si>
  <si>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</si>
  <si>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</si>
  <si>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</si>
  <si>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</si>
  <si>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</si>
  <si>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</si>
  <si>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</si>
  <si>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</si>
  <si>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</si>
  <si>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</si>
  <si>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</si>
  <si>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</si>
  <si>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</si>
  <si>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</si>
  <si>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</si>
  <si>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</si>
  <si>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</si>
  <si>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</si>
  <si>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</si>
  <si>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</si>
  <si>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</si>
  <si>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</si>
  <si>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</si>
  <si>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</si>
  <si>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</si>
  <si>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</si>
  <si>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</si>
  <si>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</si>
  <si>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</si>
  <si>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</si>
  <si>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</si>
  <si>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</si>
  <si>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</si>
  <si>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</si>
  <si>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</si>
  <si>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</si>
  <si>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</si>
  <si>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</si>
  <si>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</si>
  <si>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</si>
  <si>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</si>
  <si>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</si>
  <si>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</si>
  <si>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</si>
  <si>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</si>
  <si>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</si>
  <si>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</si>
  <si>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</si>
  <si>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</si>
  <si>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</si>
  <si>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</si>
  <si>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</si>
  <si>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</si>
  <si>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</si>
  <si>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</si>
  <si>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</si>
  <si>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</si>
  <si>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</si>
  <si>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</si>
  <si>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</si>
  <si>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</si>
  <si>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</si>
  <si>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</si>
  <si>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</si>
  <si>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</si>
  <si>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</si>
  <si>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</si>
  <si>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</si>
  <si>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</si>
  <si>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</si>
  <si>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</si>
  <si>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</si>
  <si>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</si>
  <si>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</si>
  <si>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</si>
  <si>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</si>
  <si>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</si>
  <si>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</si>
  <si>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</si>
  <si>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</si>
  <si>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</si>
  <si>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</si>
  <si>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</si>
  <si>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</si>
  <si>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</si>
  <si>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</si>
  <si>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</si>
  <si>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</si>
  <si>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</si>
  <si>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</si>
  <si>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</si>
  <si>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</si>
  <si>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</si>
  <si>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</si>
  <si>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</si>
  <si>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</si>
  <si>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</si>
  <si>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</si>
  <si>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</si>
  <si>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</si>
  <si>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</si>
  <si>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</si>
  <si>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</si>
  <si>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</si>
  <si>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</si>
  <si>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</si>
  <si>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</si>
  <si>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</si>
  <si>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</si>
  <si>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</si>
  <si>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</si>
  <si>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</si>
  <si>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</si>
  <si>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</si>
  <si>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</si>
  <si>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</si>
  <si>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</si>
  <si>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</si>
  <si>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</si>
  <si>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</si>
  <si>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</si>
  <si>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</si>
  <si>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</si>
  <si>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</si>
  <si>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</si>
  <si>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</si>
  <si>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</si>
  <si>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</si>
  <si>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</si>
  <si>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</si>
  <si>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</si>
  <si>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</si>
  <si>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</si>
  <si>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</si>
  <si>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</si>
  <si>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</si>
  <si>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</si>
  <si>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</si>
  <si>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</si>
  <si>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</si>
  <si>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</si>
  <si>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</si>
  <si>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</si>
  <si>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</si>
  <si>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</si>
  <si>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</si>
  <si>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</si>
  <si>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</si>
  <si>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</si>
  <si>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</si>
  <si>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</si>
  <si>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</si>
  <si>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</si>
  <si>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</si>
  <si>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</si>
  <si>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</si>
  <si>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</si>
  <si>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</si>
  <si>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</si>
  <si>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</si>
  <si>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</si>
  <si>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</si>
  <si>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</si>
  <si>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</si>
  <si>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</si>
  <si>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</si>
  <si>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</si>
  <si>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</si>
  <si>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</si>
  <si>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</si>
  <si>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</si>
  <si>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</si>
  <si>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</si>
  <si>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</si>
  <si>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</si>
  <si>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</si>
  <si>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</si>
  <si>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</si>
  <si>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</si>
  <si>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</si>
  <si>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</si>
  <si>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</si>
  <si>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</si>
  <si>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</si>
  <si>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</si>
  <si>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</si>
  <si>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</si>
  <si>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</si>
  <si>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</si>
  <si>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</si>
  <si>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</si>
  <si>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</si>
  <si>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</si>
  <si>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</si>
  <si>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</si>
  <si>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</si>
  <si>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</si>
  <si>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</si>
  <si>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</si>
  <si>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</si>
  <si>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</si>
  <si>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</si>
  <si>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</si>
  <si>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</si>
  <si>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</si>
  <si>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</si>
  <si>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</si>
  <si>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</si>
  <si>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</si>
  <si>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</si>
  <si>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</si>
  <si>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</si>
  <si>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</si>
  <si>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</si>
  <si>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</si>
  <si>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</si>
  <si>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</si>
  <si>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</si>
  <si>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</si>
  <si>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</si>
  <si>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</si>
  <si>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</si>
  <si>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</si>
  <si>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</si>
  <si>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</si>
  <si>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</si>
  <si>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</si>
  <si>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</si>
  <si>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</si>
  <si>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</si>
  <si>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</si>
  <si>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</si>
  <si>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</si>
  <si>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</si>
  <si>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</si>
  <si>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</si>
  <si>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</si>
  <si>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</si>
  <si>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</si>
  <si>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</si>
  <si>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</si>
  <si>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</si>
  <si>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</si>
  <si>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</si>
  <si>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</si>
  <si>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</si>
  <si>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</si>
  <si>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</si>
  <si>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</si>
  <si>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</si>
  <si>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</si>
  <si>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</si>
  <si>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</si>
  <si>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</si>
  <si>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</si>
  <si>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</si>
  <si>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</si>
  <si>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</si>
  <si>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</si>
  <si>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</si>
  <si>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</si>
  <si>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</si>
  <si>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</si>
  <si>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</si>
  <si>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</si>
  <si>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</si>
  <si>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</si>
  <si>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</si>
  <si>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</si>
  <si>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</si>
  <si>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</si>
  <si>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</si>
  <si>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</si>
  <si>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</si>
  <si>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</si>
  <si>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</si>
  <si>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</si>
  <si>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</si>
  <si>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</si>
  <si>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</si>
  <si>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</si>
  <si>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</si>
  <si>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</si>
  <si>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</si>
  <si>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</si>
  <si>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</si>
  <si>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</si>
  <si>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</si>
  <si>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</si>
  <si>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</si>
  <si>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</si>
  <si>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</si>
  <si>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</si>
  <si>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</si>
  <si>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</si>
  <si>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</si>
  <si>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</si>
  <si>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</si>
  <si>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</si>
  <si>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</si>
  <si>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</si>
  <si>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</si>
  <si>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</si>
  <si>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</si>
  <si>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</si>
  <si>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</si>
  <si>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</si>
  <si>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</si>
  <si>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</si>
  <si>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</si>
  <si>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</si>
  <si>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</si>
  <si>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</si>
  <si>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</si>
  <si>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</si>
  <si>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</si>
  <si>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</si>
  <si>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</si>
  <si>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</si>
  <si>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</si>
  <si>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</si>
  <si>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</si>
  <si>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</si>
  <si>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</si>
  <si>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</si>
  <si>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</si>
  <si>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</si>
  <si>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</si>
  <si>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</si>
  <si>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</si>
  <si>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</si>
  <si>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</si>
  <si>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</si>
  <si>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</si>
  <si>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</si>
  <si>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</si>
  <si>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</si>
  <si>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</si>
  <si>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</si>
  <si>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</si>
  <si>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</si>
  <si>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</si>
  <si>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</si>
  <si>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</si>
  <si>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</si>
  <si>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</si>
  <si>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</si>
  <si>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</si>
  <si>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</si>
  <si>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</si>
  <si>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</si>
  <si>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</si>
  <si>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</si>
  <si>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</si>
  <si>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</si>
  <si>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</si>
  <si>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</si>
  <si>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</si>
  <si>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</si>
  <si>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</si>
  <si>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</si>
  <si>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</si>
  <si>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</si>
  <si>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</si>
  <si>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</si>
  <si>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</si>
  <si>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</si>
  <si>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</si>
  <si>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</si>
  <si>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</si>
  <si>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</si>
  <si>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</si>
  <si>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</si>
  <si>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</si>
  <si>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</si>
  <si>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</si>
  <si>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</si>
  <si>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</si>
  <si>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</si>
  <si>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</si>
  <si>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</si>
  <si>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</si>
  <si>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</si>
  <si>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</si>
  <si>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</si>
  <si>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</si>
  <si>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</si>
  <si>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</si>
  <si>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</si>
  <si>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</si>
  <si>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</si>
  <si>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</si>
  <si>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</si>
  <si>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</si>
  <si>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</si>
  <si>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</si>
  <si>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</si>
  <si>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</si>
  <si>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</si>
  <si>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</si>
  <si>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</si>
  <si>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</si>
  <si>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</si>
  <si>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</si>
  <si>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</si>
  <si>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</si>
  <si>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</si>
  <si>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</si>
  <si>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</si>
  <si>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</si>
  <si>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</si>
  <si>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</si>
  <si>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</si>
  <si>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</si>
  <si>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</si>
  <si>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</si>
  <si>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</si>
  <si>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</si>
  <si>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</si>
  <si>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</si>
  <si>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</si>
  <si>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</si>
  <si>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</si>
  <si>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</si>
  <si>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</si>
  <si>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</si>
  <si>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</si>
  <si>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</si>
  <si>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</si>
  <si>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</si>
  <si>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</si>
  <si>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</si>
  <si>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</si>
  <si>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</si>
  <si>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</si>
  <si>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</si>
  <si>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</si>
  <si>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</si>
  <si>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</si>
  <si>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</si>
  <si>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</si>
  <si>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</si>
  <si>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</si>
  <si>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</si>
  <si>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</si>
  <si>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</si>
  <si>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</si>
  <si>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</si>
  <si>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</si>
  <si>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</si>
  <si>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</si>
  <si>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</si>
  <si>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</si>
  <si>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</si>
  <si>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</si>
  <si>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</si>
  <si>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</si>
  <si>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</si>
  <si>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</si>
  <si>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</si>
  <si>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</si>
  <si>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</si>
  <si>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</si>
  <si>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</si>
  <si>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</si>
  <si>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</si>
  <si>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</si>
  <si>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</si>
  <si>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</si>
  <si>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</si>
  <si>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</si>
  <si>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</si>
  <si>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</si>
  <si>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</si>
  <si>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</si>
  <si>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</si>
  <si>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</si>
  <si>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</si>
  <si>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</si>
  <si>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</si>
  <si>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</si>
  <si>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</si>
  <si>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</si>
  <si>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</si>
  <si>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</si>
  <si>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</si>
  <si>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</si>
  <si>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</si>
  <si>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</si>
  <si>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</si>
  <si>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</si>
  <si>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</si>
  <si>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</si>
  <si>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</si>
  <si>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</si>
  <si>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</si>
  <si>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</si>
  <si>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</si>
  <si>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</si>
  <si>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</si>
  <si>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</si>
  <si>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</si>
  <si>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</si>
  <si>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</si>
  <si>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</si>
  <si>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</si>
  <si>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</si>
  <si>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</si>
  <si>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</si>
  <si>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</si>
  <si>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</si>
  <si>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</si>
  <si>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</si>
  <si>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</si>
  <si>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</si>
  <si>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</si>
  <si>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</si>
  <si>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</si>
  <si>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</si>
  <si>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</si>
  <si>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</si>
  <si>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</si>
  <si>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</si>
  <si>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</si>
  <si>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</si>
  <si>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</si>
  <si>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</si>
  <si>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</si>
  <si>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</si>
  <si>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</si>
  <si>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</si>
  <si>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</si>
  <si>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</si>
  <si>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</si>
  <si>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</si>
  <si>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</si>
  <si>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</si>
  <si>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</si>
  <si>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</si>
  <si>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</si>
  <si>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</si>
  <si>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</si>
  <si>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</si>
  <si>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</si>
  <si>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</si>
  <si>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</si>
  <si>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</si>
  <si>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</si>
  <si>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</si>
  <si>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</si>
  <si>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</si>
  <si>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</si>
  <si>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</si>
  <si>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</si>
  <si>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</si>
  <si>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</si>
  <si>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</si>
  <si>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</si>
  <si>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</si>
  <si>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</si>
  <si>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</si>
  <si>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</si>
  <si>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</si>
  <si>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</si>
  <si>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</si>
  <si>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</si>
  <si>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</si>
  <si>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</si>
  <si>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</si>
  <si>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</si>
  <si>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</si>
  <si>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</si>
  <si>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</si>
  <si>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</si>
  <si>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</si>
  <si>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</si>
  <si>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</si>
  <si>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</si>
  <si>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</si>
  <si>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</si>
  <si>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</si>
  <si>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</si>
  <si>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</si>
  <si>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</si>
  <si>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</si>
  <si>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</si>
  <si>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</si>
  <si>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</si>
  <si>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</si>
  <si>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</si>
  <si>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</si>
  <si>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</si>
  <si>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</si>
  <si>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</si>
  <si>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</si>
  <si>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</si>
  <si>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</si>
  <si>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</si>
  <si>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</si>
  <si>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</si>
  <si>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</si>
  <si>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</si>
  <si>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</si>
  <si>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</si>
  <si>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</si>
  <si>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</si>
  <si>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</si>
  <si>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</si>
  <si>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</si>
  <si>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</si>
  <si>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</si>
  <si>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</si>
  <si>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</si>
  <si>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</si>
  <si>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</si>
  <si>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</si>
  <si>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</si>
  <si>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</si>
  <si>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</si>
  <si>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</si>
  <si>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</si>
  <si>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</si>
  <si>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</si>
  <si>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</si>
  <si>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</si>
  <si>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</si>
  <si>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</si>
  <si>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</si>
  <si>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</si>
  <si>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</si>
  <si>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</si>
  <si>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</si>
  <si>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</si>
  <si>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</si>
  <si>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</si>
  <si>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</si>
  <si>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</si>
  <si>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</si>
  <si>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</si>
  <si>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</si>
  <si>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</si>
  <si>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</si>
  <si>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</si>
  <si>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</si>
  <si>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</si>
  <si>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</si>
  <si>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</si>
  <si>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</si>
  <si>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</si>
  <si>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</si>
  <si>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</si>
  <si>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</si>
  <si>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</si>
  <si>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</si>
  <si>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</si>
  <si>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</si>
  <si>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</si>
  <si>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</si>
  <si>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</si>
  <si>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</si>
  <si>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</si>
  <si>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</si>
  <si>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</si>
  <si>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</si>
  <si>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</si>
  <si>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</si>
  <si>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</si>
  <si>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</si>
  <si>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</si>
  <si>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</si>
  <si>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</si>
  <si>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</si>
  <si>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</si>
  <si>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</si>
  <si>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</si>
  <si>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</si>
  <si>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</si>
  <si>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</si>
  <si>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</si>
  <si>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</si>
  <si>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</si>
  <si>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</si>
  <si>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</si>
  <si>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</si>
  <si>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</si>
  <si>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</si>
  <si>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</si>
  <si>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</si>
  <si>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</si>
  <si>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</si>
  <si>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</si>
  <si>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</si>
  <si>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</si>
  <si>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</si>
  <si>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</si>
  <si>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</si>
  <si>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</si>
  <si>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</si>
  <si>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</si>
  <si>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</si>
  <si>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</si>
  <si>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</si>
  <si>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</si>
  <si>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</si>
  <si>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</si>
  <si>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</si>
  <si>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</si>
  <si>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</si>
  <si>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</si>
  <si>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</si>
  <si>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</si>
  <si>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</si>
  <si>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</si>
  <si>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</si>
  <si>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</si>
  <si>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</si>
  <si>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</si>
  <si>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</si>
  <si>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</si>
  <si>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</si>
  <si>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</si>
  <si>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</si>
  <si>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</si>
  <si>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</si>
  <si>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</si>
  <si>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</si>
  <si>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</si>
  <si>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</si>
  <si>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</si>
  <si>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</si>
  <si>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</si>
  <si>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</si>
  <si>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</si>
  <si>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</si>
  <si>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</si>
  <si>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</si>
  <si>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</si>
  <si>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</si>
  <si>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</si>
  <si>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</si>
  <si>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</si>
  <si>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</si>
  <si>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</si>
  <si>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</si>
  <si>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</si>
  <si>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</si>
  <si>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</si>
  <si>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</si>
  <si>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</si>
  <si>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</si>
  <si>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</si>
  <si>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</si>
  <si>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</si>
  <si>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</si>
  <si>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</si>
  <si>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</si>
  <si>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</si>
  <si>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</si>
  <si>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</si>
  <si>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</si>
  <si>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</si>
  <si>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</si>
  <si>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</si>
  <si>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</si>
  <si>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</si>
  <si>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</si>
  <si>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</si>
  <si>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</si>
  <si>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</si>
  <si>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</si>
  <si>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</si>
  <si>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</si>
  <si>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</si>
  <si>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</si>
  <si>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</si>
  <si>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</si>
  <si>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</si>
  <si>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</si>
  <si>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</si>
  <si>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</si>
  <si>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</si>
  <si>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</si>
  <si>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</si>
  <si>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</si>
  <si>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</si>
  <si>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</si>
  <si>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</si>
  <si>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</si>
  <si>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</si>
  <si>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</si>
  <si>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</si>
  <si>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</si>
  <si>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</si>
  <si>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</si>
  <si>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</si>
  <si>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</si>
  <si>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</si>
  <si>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</si>
  <si>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</si>
  <si>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</si>
  <si>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</si>
  <si>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</si>
  <si>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</si>
  <si>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</si>
  <si>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</si>
  <si>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</si>
  <si>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</si>
  <si>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</si>
  <si>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</si>
  <si>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</si>
  <si>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</si>
  <si>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</si>
  <si>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</si>
  <si>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</si>
  <si>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</si>
  <si>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</si>
  <si>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</si>
  <si>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</si>
  <si>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</si>
  <si>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</si>
  <si>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</si>
  <si>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</si>
  <si>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</si>
  <si>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</si>
  <si>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</si>
  <si>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</si>
  <si>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</si>
  <si>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</si>
  <si>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</si>
  <si>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</si>
  <si>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</si>
  <si>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</si>
  <si>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</si>
  <si>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</si>
  <si>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</si>
  <si>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</si>
  <si>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</si>
  <si>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</si>
  <si>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</si>
  <si>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</si>
  <si>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</si>
  <si>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</si>
  <si>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</si>
  <si>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</si>
  <si>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</si>
  <si>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</si>
  <si>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</si>
  <si>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</si>
  <si>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</si>
  <si>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</si>
  <si>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</si>
  <si>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</si>
  <si>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</si>
  <si>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</si>
  <si>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</si>
  <si>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</si>
  <si>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</si>
  <si>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</si>
  <si>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</si>
  <si>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</si>
  <si>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</si>
  <si>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</si>
  <si>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</si>
  <si>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</si>
  <si>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</si>
  <si>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</si>
  <si>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</si>
  <si>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</si>
  <si>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</si>
  <si>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</si>
  <si>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</si>
  <si>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</si>
  <si>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</si>
  <si>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</si>
  <si>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</si>
  <si>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</si>
  <si>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</si>
  <si>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</si>
  <si>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</si>
  <si>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</si>
  <si>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</si>
  <si>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</si>
  <si>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</si>
  <si>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</si>
  <si>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</si>
  <si>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</si>
  <si>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</si>
  <si>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</si>
  <si>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</si>
  <si>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</si>
  <si>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</si>
  <si>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</si>
  <si>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</si>
  <si>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</si>
  <si>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</si>
  <si>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</si>
  <si>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</si>
  <si>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</si>
  <si>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</si>
  <si>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</si>
  <si>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</si>
  <si>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</si>
  <si>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</si>
  <si>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</si>
  <si>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</si>
  <si>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</si>
  <si>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</si>
  <si>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</si>
  <si>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</si>
  <si>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</si>
  <si>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</si>
  <si>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</si>
  <si>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</si>
  <si>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</si>
  <si>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</si>
  <si>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</si>
  <si>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</si>
  <si>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</si>
  <si>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</si>
  <si>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</si>
  <si>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</si>
  <si>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</si>
  <si>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</si>
  <si>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</si>
  <si>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</si>
  <si>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</si>
  <si>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</si>
  <si>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</si>
  <si>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</si>
  <si>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</si>
  <si>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</si>
  <si>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</si>
  <si>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</si>
  <si>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</si>
  <si>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</si>
  <si>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</si>
  <si>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</si>
  <si>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</si>
  <si>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</si>
  <si>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</si>
  <si>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</si>
  <si>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</si>
  <si>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</si>
  <si>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</si>
  <si>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</si>
  <si>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</si>
  <si>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</si>
  <si>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</si>
  <si>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</si>
  <si>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</si>
  <si>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</si>
  <si>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</si>
  <si>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</si>
  <si>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</si>
  <si>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</si>
  <si>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</si>
  <si>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</si>
  <si>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</si>
  <si>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</si>
  <si>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</si>
  <si>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</si>
  <si>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</si>
  <si>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</si>
  <si>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</si>
  <si>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</si>
  <si>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</si>
  <si>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</si>
  <si>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</si>
  <si>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</si>
  <si>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</si>
  <si>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</si>
  <si>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</si>
  <si>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</si>
  <si>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</si>
  <si>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</si>
  <si>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</si>
  <si>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</si>
  <si>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</si>
  <si>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</si>
  <si>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</si>
  <si>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</si>
  <si>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</si>
  <si>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</si>
  <si>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</si>
  <si>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</si>
  <si>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</si>
  <si>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</si>
  <si>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</si>
  <si>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</si>
  <si>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</si>
  <si>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</si>
  <si>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</si>
  <si>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</si>
  <si>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</si>
  <si>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</si>
  <si>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</si>
  <si>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</si>
  <si>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</si>
  <si>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</si>
  <si>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</si>
  <si>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</si>
  <si>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</si>
  <si>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</si>
  <si>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</si>
  <si>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</si>
  <si>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</si>
  <si>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</si>
  <si>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</si>
  <si>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</si>
  <si>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</si>
  <si>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</si>
  <si>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</si>
  <si>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</si>
  <si>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</si>
  <si>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</si>
  <si>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</si>
  <si>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</si>
  <si>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</si>
  <si>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</si>
  <si>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</si>
  <si>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</si>
  <si>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</si>
  <si>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</si>
  <si>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</si>
  <si>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</si>
  <si>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</si>
  <si>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</si>
  <si>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</si>
  <si>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</si>
  <si>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</si>
  <si>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</si>
  <si>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</si>
  <si>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</si>
  <si>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</si>
  <si>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</si>
  <si>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</si>
  <si>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</si>
  <si>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</si>
  <si>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</si>
  <si>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</si>
  <si>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</si>
  <si>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</si>
  <si>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</si>
  <si>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</si>
  <si>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</si>
  <si>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</si>
  <si>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</si>
  <si>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</si>
  <si>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</si>
  <si>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</si>
  <si>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</si>
  <si>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</si>
  <si>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</si>
  <si>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</si>
  <si>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</si>
  <si>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</si>
  <si>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</si>
  <si>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</si>
  <si>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</si>
  <si>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</si>
  <si>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</si>
  <si>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</si>
  <si>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</si>
  <si>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</si>
  <si>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</si>
  <si>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</si>
  <si>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</si>
  <si>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</si>
  <si>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</si>
  <si>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</si>
  <si>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</si>
  <si>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</si>
  <si>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</si>
  <si>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</si>
  <si>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</si>
  <si>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</si>
  <si>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</si>
  <si>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</si>
  <si>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</si>
  <si>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</si>
  <si>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</si>
  <si>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</si>
  <si>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</si>
  <si>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</si>
  <si>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</si>
  <si>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</si>
  <si>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</si>
  <si>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</si>
  <si>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</si>
  <si>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</si>
  <si>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</si>
  <si>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</si>
  <si>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</si>
  <si>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</si>
  <si>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</si>
  <si>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</si>
  <si>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</si>
  <si>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</si>
  <si>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</si>
  <si>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</si>
  <si>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</si>
  <si>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</si>
  <si>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</si>
  <si>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</si>
  <si>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</si>
  <si>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</si>
  <si>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</si>
  <si>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</si>
  <si>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</si>
  <si>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</si>
  <si>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</si>
  <si>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</si>
  <si>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</si>
  <si>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</si>
  <si>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</si>
  <si>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</si>
  <si>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</si>
  <si>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</si>
  <si>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</si>
  <si>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</si>
  <si>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</si>
  <si>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</si>
  <si>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</si>
  <si>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</si>
  <si>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</si>
  <si>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</si>
  <si>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</si>
  <si>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</si>
  <si>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</si>
  <si>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</si>
  <si>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</si>
  <si>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</si>
  <si>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</si>
  <si>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</si>
  <si>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</si>
  <si>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</si>
  <si>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</si>
  <si>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</si>
  <si>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</si>
  <si>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</si>
  <si>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</si>
  <si>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</si>
  <si>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</si>
  <si>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</si>
  <si>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</si>
  <si>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</si>
  <si>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</si>
  <si>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</si>
  <si>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</si>
  <si>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</si>
  <si>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</si>
  <si>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</si>
  <si>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</si>
  <si>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</si>
  <si>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</si>
  <si>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</si>
  <si>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</si>
  <si>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</si>
  <si>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</si>
  <si>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</si>
  <si>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</si>
  <si>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</si>
  <si>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</si>
  <si>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</si>
  <si>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</si>
  <si>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</si>
  <si>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</si>
  <si>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</si>
  <si>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</si>
  <si>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</si>
  <si>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</si>
  <si>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</si>
  <si>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</si>
  <si>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</si>
  <si>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</si>
  <si>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</si>
  <si>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</si>
  <si>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</si>
  <si>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</si>
  <si>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</si>
  <si>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</si>
  <si>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</si>
  <si>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</si>
  <si>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</si>
  <si>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</si>
  <si>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</si>
  <si>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</si>
  <si>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</si>
  <si>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</si>
  <si>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</si>
  <si>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</si>
  <si>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</si>
  <si>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</si>
  <si>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</si>
  <si>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</si>
  <si>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</si>
  <si>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</si>
  <si>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</si>
  <si>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</si>
  <si>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</si>
  <si>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</si>
  <si>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</si>
  <si>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</si>
  <si>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</si>
  <si>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</si>
  <si>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</si>
  <si>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</si>
  <si>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</si>
  <si>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</si>
  <si>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</si>
  <si>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</si>
  <si>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</si>
  <si>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</si>
  <si>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</si>
  <si>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</si>
  <si>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</si>
  <si>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</si>
  <si>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</si>
  <si>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</si>
  <si>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</si>
  <si>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</si>
  <si>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</si>
  <si>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</si>
  <si>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</si>
  <si>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</si>
  <si>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</si>
  <si>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</si>
  <si>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</si>
  <si>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</si>
  <si>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</si>
  <si>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</si>
  <si>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</si>
  <si>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</si>
  <si>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</si>
  <si>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</si>
  <si>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</si>
  <si>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</si>
  <si>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</si>
  <si>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</si>
  <si>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</si>
  <si>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</si>
  <si>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</si>
  <si>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</si>
  <si>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</si>
  <si>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</si>
  <si>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</si>
  <si>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</si>
  <si>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</si>
  <si>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</si>
  <si>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</si>
  <si>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</si>
  <si>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</si>
  <si>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</si>
  <si>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</si>
  <si>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</si>
  <si>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</si>
  <si>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</si>
  <si>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</si>
  <si>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</si>
  <si>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</si>
  <si>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</si>
  <si>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</si>
  <si>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</si>
  <si>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</si>
  <si>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</si>
  <si>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</si>
  <si>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</si>
  <si>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</si>
  <si>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</si>
  <si>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</si>
  <si>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</si>
  <si>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</si>
  <si>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</si>
  <si>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</si>
  <si>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</si>
  <si>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</si>
  <si>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</si>
  <si>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</si>
  <si>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</si>
  <si>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</si>
  <si>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</si>
  <si>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</si>
  <si>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</si>
  <si>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</si>
  <si>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</si>
  <si>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</si>
  <si>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</si>
  <si>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</si>
  <si>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</si>
  <si>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</si>
  <si>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</si>
  <si>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</si>
  <si>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</si>
  <si>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</si>
  <si>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</si>
  <si>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</si>
  <si>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</si>
  <si>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</si>
  <si>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</si>
  <si>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</si>
  <si>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</si>
  <si>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</si>
  <si>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</si>
  <si>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</si>
  <si>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</si>
  <si>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</si>
  <si>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</si>
  <si>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</si>
  <si>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</si>
  <si>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</si>
  <si>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</si>
  <si>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</si>
  <si>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</si>
  <si>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</si>
  <si>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</si>
  <si>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</si>
  <si>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</si>
  <si>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</si>
  <si>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</si>
  <si>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</si>
  <si>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</si>
  <si>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</si>
  <si>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</si>
  <si>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</si>
  <si>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</si>
  <si>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</si>
  <si>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</si>
  <si>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</si>
  <si>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</si>
  <si>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</si>
  <si>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</si>
  <si>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</si>
  <si>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</si>
  <si>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</si>
  <si>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</si>
  <si>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</si>
  <si>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</si>
  <si>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</si>
  <si>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</si>
  <si>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</si>
  <si>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</si>
  <si>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</si>
  <si>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</si>
  <si>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</si>
  <si>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</si>
  <si>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</si>
  <si>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</si>
  <si>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</si>
  <si>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</si>
  <si>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</si>
  <si>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</si>
  <si>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</si>
  <si>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</si>
  <si>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</si>
  <si>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</si>
  <si>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</si>
  <si>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</si>
  <si>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</si>
  <si>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</si>
  <si>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</si>
  <si>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</si>
  <si>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</si>
  <si>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</si>
  <si>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</si>
  <si>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</si>
  <si>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</si>
  <si>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</si>
  <si>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</si>
  <si>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</si>
  <si>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</si>
  <si>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</si>
  <si>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</si>
  <si>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</si>
  <si>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</si>
  <si>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</si>
  <si>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</si>
  <si>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</si>
  <si>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</si>
  <si>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</si>
  <si>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</si>
  <si>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</si>
  <si>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</si>
  <si>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</si>
  <si>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</si>
  <si>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</si>
  <si>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</si>
  <si>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</si>
  <si>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</si>
  <si>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</si>
  <si>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</si>
  <si>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</si>
  <si>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</si>
  <si>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</si>
  <si>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</si>
  <si>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</si>
  <si>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</si>
  <si>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</si>
  <si>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</si>
  <si>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</si>
  <si>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</si>
  <si>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</si>
  <si>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</si>
  <si>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</si>
  <si>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</si>
  <si>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</si>
  <si>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</si>
  <si>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</si>
  <si>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</si>
  <si>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</si>
  <si>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</si>
  <si>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</si>
  <si>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</si>
  <si>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</si>
  <si>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</si>
  <si>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</si>
  <si>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</si>
  <si>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</si>
  <si>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</si>
  <si>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</si>
  <si>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</si>
  <si>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</si>
  <si>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</si>
  <si>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</si>
  <si>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</si>
  <si>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</si>
  <si>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</si>
  <si>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</si>
  <si>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</si>
  <si>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</si>
  <si>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</si>
  <si>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</si>
  <si>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</si>
  <si>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</si>
  <si>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</si>
  <si>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</si>
  <si>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</si>
  <si>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</si>
  <si>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</si>
  <si>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</si>
  <si>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</si>
  <si>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</si>
  <si>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</si>
  <si>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</si>
  <si>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</si>
  <si>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</si>
  <si>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</si>
  <si>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</si>
  <si>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</si>
  <si>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</si>
  <si>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</si>
  <si>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</si>
  <si>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</si>
  <si>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</si>
  <si>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</si>
  <si>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</si>
  <si>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</si>
  <si>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</si>
  <si>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</si>
  <si>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</si>
  <si>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</si>
  <si>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</si>
  <si>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</si>
  <si>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</si>
  <si>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</si>
  <si>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</si>
  <si>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</si>
  <si>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</si>
  <si>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</si>
  <si>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</si>
  <si>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</si>
  <si>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</si>
  <si>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</si>
  <si>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</si>
  <si>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</si>
  <si>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</si>
  <si>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</si>
  <si>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</si>
  <si>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</si>
  <si>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</si>
  <si>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</si>
  <si>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</si>
  <si>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</si>
  <si>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</si>
  <si>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</si>
  <si>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</si>
  <si>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</si>
  <si>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</si>
  <si>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</si>
  <si>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</si>
  <si>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</si>
  <si>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</si>
  <si>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</si>
  <si>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</si>
  <si>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</si>
  <si>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</si>
  <si>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</si>
  <si>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</si>
  <si>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</si>
  <si>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</si>
  <si>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</si>
  <si>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</si>
  <si>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</si>
  <si>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</si>
  <si>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</si>
  <si>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</si>
  <si>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</si>
  <si>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</si>
  <si>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</si>
  <si>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</si>
  <si>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</si>
  <si>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</si>
  <si>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</si>
  <si>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</si>
  <si>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</si>
  <si>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</si>
  <si>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</si>
  <si>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</si>
  <si>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</si>
  <si>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</si>
  <si>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</si>
  <si>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</si>
  <si>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</si>
  <si>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</si>
  <si>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</si>
  <si>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</si>
  <si>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</si>
  <si>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</si>
  <si>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</si>
  <si>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</si>
  <si>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</si>
  <si>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</si>
  <si>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</si>
  <si>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</si>
  <si>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</si>
  <si>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</si>
  <si>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</si>
  <si>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</si>
  <si>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</si>
  <si>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</si>
  <si>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</si>
  <si>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</si>
  <si>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</si>
  <si>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</si>
  <si>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</si>
  <si>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</si>
  <si>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</si>
  <si>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</si>
  <si>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</si>
  <si>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</si>
  <si>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</si>
  <si>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</si>
  <si>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</si>
  <si>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</si>
  <si>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</si>
  <si>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</si>
  <si>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</si>
  <si>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</si>
  <si>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</si>
  <si>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</si>
  <si>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</si>
  <si>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</si>
  <si>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</si>
  <si>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</si>
  <si>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</si>
  <si>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</si>
  <si>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</si>
  <si>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</si>
  <si>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</si>
  <si>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</si>
  <si>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</si>
  <si>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</si>
  <si>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</si>
  <si>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</si>
  <si>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</si>
  <si>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</si>
  <si>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</si>
  <si>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</si>
  <si>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</si>
  <si>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</si>
  <si>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</si>
  <si>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</si>
  <si>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</si>
  <si>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</si>
  <si>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</si>
  <si>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</si>
  <si>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</si>
  <si>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</si>
  <si>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</si>
  <si>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</si>
  <si>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</si>
  <si>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</si>
  <si>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</si>
  <si>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</si>
  <si>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</si>
  <si>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</si>
  <si>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</si>
  <si>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</si>
  <si>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</si>
  <si>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</si>
  <si>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</si>
  <si>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</si>
  <si>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</si>
  <si>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</si>
  <si>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</si>
  <si>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</si>
  <si>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</si>
  <si>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</si>
  <si>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</si>
  <si>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</si>
  <si>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</si>
  <si>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</si>
  <si>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</si>
  <si>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</si>
  <si>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</si>
  <si>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</si>
  <si>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</si>
  <si>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</si>
  <si>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</si>
  <si>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</si>
  <si>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</si>
  <si>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</si>
  <si>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</si>
  <si>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</si>
  <si>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</si>
  <si>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</si>
  <si>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</si>
  <si>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</si>
  <si>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</si>
  <si>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</si>
  <si>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</si>
  <si>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</si>
  <si>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</si>
  <si>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</si>
  <si>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</si>
  <si>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</si>
  <si>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</si>
  <si>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</si>
  <si>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</si>
  <si>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</si>
  <si>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</si>
  <si>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</si>
  <si>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</si>
  <si>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</si>
  <si>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</si>
  <si>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</si>
  <si>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</si>
  <si>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</si>
  <si>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</si>
  <si>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</si>
  <si>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</si>
  <si>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</si>
  <si>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</si>
  <si>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</si>
  <si>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</si>
  <si>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</si>
  <si>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</si>
  <si>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</si>
  <si>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</si>
  <si>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</si>
  <si>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</si>
  <si>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</si>
  <si>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</si>
  <si>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</si>
  <si>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</si>
  <si>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</si>
  <si>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</si>
  <si>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</si>
  <si>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</si>
  <si>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</si>
  <si>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</si>
  <si>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</si>
  <si>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</si>
  <si>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</si>
  <si>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</si>
  <si>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</si>
  <si>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</si>
  <si>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</si>
  <si>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</si>
  <si>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</si>
  <si>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</si>
  <si>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</si>
  <si>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</si>
  <si>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</si>
  <si>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</si>
  <si>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</si>
  <si>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</si>
  <si>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</si>
  <si>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</si>
  <si>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</si>
  <si>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</si>
  <si>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</si>
  <si>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</si>
  <si>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</si>
  <si>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</si>
  <si>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</si>
  <si>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</si>
  <si>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</si>
  <si>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</si>
  <si>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</si>
  <si>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</si>
  <si>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</si>
  <si>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</si>
  <si>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</si>
  <si>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</si>
  <si>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</si>
  <si>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</si>
  <si>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</si>
  <si>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</si>
  <si>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</si>
  <si>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</si>
  <si>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</si>
  <si>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</si>
  <si>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</si>
  <si>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</si>
  <si>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</si>
  <si>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</si>
  <si>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</si>
  <si>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</si>
  <si>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</si>
  <si>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</si>
  <si>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</si>
  <si>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</si>
  <si>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</si>
  <si>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</si>
  <si>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</si>
  <si>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</si>
  <si>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</si>
  <si>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</si>
  <si>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</si>
  <si>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</si>
  <si>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</si>
  <si>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</si>
  <si>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</si>
  <si>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</si>
  <si>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</si>
  <si>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</si>
  <si>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</si>
  <si>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</si>
  <si>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</si>
  <si>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</si>
  <si>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</si>
  <si>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</si>
  <si>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</si>
  <si>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</si>
  <si>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</si>
  <si>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</si>
  <si>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</si>
  <si>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</si>
  <si>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</si>
  <si>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</si>
  <si>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</si>
  <si>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</si>
  <si>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</si>
  <si>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</si>
  <si>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</si>
  <si>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</si>
  <si>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</si>
  <si>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</si>
  <si>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</si>
  <si>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</si>
  <si>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</si>
  <si>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</si>
  <si>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</si>
  <si>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</si>
  <si>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</si>
  <si>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</si>
  <si>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</si>
  <si>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</si>
  <si>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</si>
  <si>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</si>
  <si>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</si>
  <si>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</si>
  <si>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</si>
  <si>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</si>
  <si>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</si>
  <si>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</si>
  <si>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</si>
  <si>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</si>
  <si>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</si>
  <si>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</si>
  <si>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</si>
  <si>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</si>
  <si>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</si>
  <si>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</si>
  <si>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</si>
  <si>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</si>
  <si>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</si>
  <si>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</si>
  <si>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</si>
  <si>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</si>
  <si>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</si>
  <si>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</si>
  <si>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</si>
  <si>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</si>
  <si>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</si>
  <si>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</si>
  <si>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</si>
  <si>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</si>
  <si>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</si>
  <si>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</si>
  <si>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</si>
  <si>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</si>
  <si>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</si>
  <si>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</si>
  <si>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</si>
  <si>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</si>
  <si>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</si>
  <si>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</si>
  <si>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</si>
  <si>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</si>
  <si>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</si>
  <si>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</si>
  <si>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</si>
  <si>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</si>
  <si>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</si>
  <si>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</si>
  <si>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</si>
  <si>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</si>
  <si>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</si>
  <si>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</si>
  <si>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</si>
  <si>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</si>
  <si>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</si>
  <si>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</si>
  <si>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</si>
  <si>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</si>
  <si>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</si>
  <si>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</si>
  <si>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</si>
  <si>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</si>
  <si>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</si>
  <si>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</si>
  <si>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</si>
  <si>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</si>
  <si>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</si>
  <si>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</si>
  <si>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</si>
  <si>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</si>
  <si>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</si>
  <si>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</si>
  <si>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</si>
  <si>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</si>
  <si>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</si>
  <si>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</si>
  <si>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</si>
  <si>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</si>
  <si>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</si>
  <si>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</si>
  <si>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</si>
  <si>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</si>
  <si>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</si>
  <si>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</si>
  <si>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</si>
  <si>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</si>
  <si>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</si>
  <si>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</si>
  <si>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</si>
  <si>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</si>
  <si>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</si>
  <si>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</si>
  <si>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</si>
  <si>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</si>
  <si>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</si>
  <si>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</si>
  <si>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</si>
  <si>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</si>
  <si>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</si>
  <si>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</si>
  <si>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</si>
  <si>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</si>
  <si>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</si>
  <si>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</si>
  <si>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</si>
  <si>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</si>
  <si>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</si>
  <si>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</si>
  <si>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</si>
  <si>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</si>
  <si>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</si>
  <si>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</si>
  <si>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</si>
  <si>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</si>
  <si>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</si>
  <si>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</si>
  <si>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</si>
  <si>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</si>
  <si>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</si>
  <si>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</si>
  <si>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</si>
  <si>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</si>
  <si>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</si>
  <si>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</si>
  <si>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</si>
  <si>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</si>
  <si>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</si>
  <si>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</si>
  <si>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</si>
  <si>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</si>
  <si>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</si>
  <si>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</si>
  <si>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</si>
  <si>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</si>
  <si>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</si>
  <si>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</si>
  <si>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</si>
  <si>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</si>
  <si>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</si>
  <si>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</si>
  <si>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</si>
  <si>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</si>
  <si>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</si>
  <si>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</si>
  <si>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</si>
  <si>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</si>
  <si>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</si>
  <si>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</si>
  <si>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</si>
  <si>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</si>
  <si>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</si>
  <si>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</si>
  <si>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</si>
  <si>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</si>
  <si>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</si>
  <si>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</si>
  <si>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</si>
  <si>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</si>
  <si>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</si>
  <si>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</si>
  <si>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</si>
  <si>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</si>
  <si>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</si>
  <si>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</si>
  <si>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</si>
  <si>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</si>
  <si>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</si>
  <si>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</si>
  <si>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</si>
  <si>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</si>
  <si>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</si>
  <si>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</si>
  <si>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</si>
  <si>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</si>
  <si>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</si>
  <si>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</si>
  <si>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</si>
  <si>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</si>
  <si>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</si>
  <si>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</si>
  <si>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</si>
  <si>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</si>
  <si>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</si>
  <si>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</si>
  <si>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</si>
  <si>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</si>
  <si>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</si>
  <si>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</si>
  <si>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</si>
  <si>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</si>
  <si>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</si>
  <si>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</si>
  <si>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</si>
  <si>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</si>
  <si>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</si>
  <si>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</si>
  <si>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</si>
  <si>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</si>
  <si>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</si>
  <si>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</si>
  <si>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</si>
  <si>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</si>
  <si>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</si>
  <si>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</si>
  <si>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</si>
  <si>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</si>
  <si>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</si>
  <si>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</si>
  <si>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</si>
  <si>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</si>
  <si>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</si>
  <si>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</si>
  <si>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</si>
  <si>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</si>
  <si>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</si>
  <si>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</si>
  <si>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</si>
  <si>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</si>
  <si>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</si>
  <si>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</si>
  <si>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</si>
  <si>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</si>
  <si>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</si>
  <si>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</si>
  <si>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</si>
  <si>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</si>
  <si>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</si>
  <si>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</si>
  <si>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</si>
  <si>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</si>
  <si>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</si>
  <si>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</si>
  <si>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</si>
  <si>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</si>
  <si>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</si>
  <si>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</si>
  <si>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</si>
  <si>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</si>
  <si>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</si>
  <si>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</si>
  <si>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</si>
  <si>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</si>
  <si>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</si>
  <si>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</si>
  <si>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</si>
  <si>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</si>
  <si>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</si>
  <si>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</si>
  <si>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</si>
  <si>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</si>
  <si>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</si>
  <si>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</si>
  <si>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</si>
  <si>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</si>
  <si>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</si>
  <si>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</si>
  <si>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</si>
  <si>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</si>
  <si>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</si>
  <si>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</si>
  <si>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</si>
  <si>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</si>
  <si>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</si>
  <si>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</si>
  <si>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</si>
  <si>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</si>
  <si>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</si>
  <si>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</si>
  <si>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</si>
  <si>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</si>
  <si>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</si>
  <si>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</si>
  <si>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</si>
  <si>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</si>
  <si>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</si>
  <si>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</si>
  <si>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</si>
  <si>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</si>
  <si>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</si>
  <si>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</si>
  <si>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</si>
  <si>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</si>
  <si>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</si>
  <si>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</si>
  <si>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</si>
  <si>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</si>
  <si>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</si>
  <si>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</si>
  <si>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</si>
  <si>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</si>
  <si>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</si>
  <si>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</si>
  <si>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</si>
  <si>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</si>
  <si>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</si>
  <si>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</si>
  <si>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</si>
  <si>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</si>
  <si>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</si>
  <si>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</si>
  <si>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</si>
  <si>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</si>
  <si>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</si>
  <si>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</si>
  <si>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</si>
  <si>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</si>
  <si>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</si>
  <si>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</si>
  <si>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</si>
  <si>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</si>
  <si>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</si>
  <si>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</si>
  <si>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</si>
  <si>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</si>
  <si>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</si>
  <si>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</si>
  <si>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</si>
  <si>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</si>
  <si>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</si>
  <si>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</si>
  <si>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</si>
  <si>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</si>
  <si>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</si>
  <si>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</si>
  <si>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</si>
  <si>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</si>
  <si>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</si>
  <si>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</si>
  <si>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</si>
  <si>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</si>
  <si>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</si>
  <si>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</si>
  <si>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</si>
  <si>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</si>
  <si>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</si>
  <si>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</si>
  <si>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</si>
  <si>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</si>
  <si>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</si>
  <si>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</si>
  <si>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</si>
  <si>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</si>
  <si>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</si>
  <si>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</si>
  <si>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</si>
  <si>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</si>
  <si>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</si>
  <si>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</si>
  <si>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</si>
  <si>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</si>
  <si>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</si>
  <si>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</si>
  <si>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</si>
  <si>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</si>
  <si>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</si>
  <si>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</si>
  <si>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</si>
  <si>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</si>
  <si>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</si>
  <si>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</si>
  <si>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</si>
  <si>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</si>
  <si>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</si>
  <si>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</si>
  <si>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</si>
  <si>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</si>
  <si>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</si>
  <si>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</si>
  <si>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</si>
  <si>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</si>
  <si>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</si>
  <si>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</si>
  <si>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</si>
  <si>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</si>
  <si>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</si>
  <si>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</si>
  <si>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</si>
  <si>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</si>
  <si>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</si>
  <si>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</si>
  <si>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</si>
  <si>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</si>
  <si>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</si>
  <si>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</si>
  <si>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</si>
  <si>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</si>
  <si>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</si>
  <si>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</si>
  <si>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</si>
  <si>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</si>
  <si>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</si>
  <si>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</si>
  <si>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</si>
  <si>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</si>
  <si>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</si>
  <si>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</si>
  <si>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</si>
  <si>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</si>
  <si>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</si>
  <si>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</si>
  <si>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</si>
  <si>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</si>
  <si>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</si>
  <si>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</si>
  <si>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</si>
  <si>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</si>
  <si>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</si>
  <si>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</si>
  <si>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</si>
  <si>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</si>
  <si>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</si>
  <si>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</si>
  <si>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</si>
  <si>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</si>
  <si>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</si>
  <si>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</si>
  <si>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</si>
  <si>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</si>
  <si>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</si>
  <si>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</si>
  <si>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</si>
  <si>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</si>
  <si>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</si>
  <si>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</si>
  <si>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</si>
  <si>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</si>
  <si>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</si>
  <si>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</si>
  <si>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</si>
  <si>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</si>
  <si>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</si>
  <si>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</si>
  <si>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</si>
  <si>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</si>
  <si>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</si>
  <si>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</si>
  <si>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</si>
  <si>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</si>
  <si>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</si>
  <si>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</si>
  <si>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</si>
  <si>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</si>
  <si>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</si>
  <si>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</si>
  <si>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</si>
  <si>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</si>
  <si>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</si>
  <si>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</si>
  <si>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</si>
  <si>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</si>
  <si>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</si>
  <si>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</si>
  <si>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</si>
  <si>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</si>
  <si>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</si>
  <si>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</si>
  <si>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</si>
  <si>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</si>
  <si>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</si>
  <si>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</si>
  <si>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</si>
  <si>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</si>
  <si>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</si>
  <si>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</si>
  <si>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</si>
  <si>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</si>
  <si>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</si>
  <si>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</si>
  <si>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</si>
  <si>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</si>
  <si>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</si>
  <si>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</si>
  <si>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</si>
  <si>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</si>
  <si>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</si>
  <si>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</si>
  <si>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</si>
  <si>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</si>
  <si>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</si>
  <si>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</si>
  <si>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</si>
  <si>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</si>
  <si>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</si>
  <si>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</si>
  <si>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</si>
  <si>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</si>
  <si>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</si>
  <si>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</si>
  <si>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</si>
  <si>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</si>
  <si>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</si>
  <si>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</si>
  <si>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</si>
  <si>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</si>
  <si>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</si>
  <si>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</si>
  <si>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</si>
  <si>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</si>
  <si>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</si>
  <si>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</si>
  <si>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</si>
  <si>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</si>
  <si>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</si>
  <si>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</si>
  <si>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</si>
  <si>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</si>
  <si>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</si>
  <si>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</si>
  <si>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</si>
  <si>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</si>
  <si>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</si>
  <si>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</si>
  <si>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</si>
  <si>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</si>
  <si>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</si>
  <si>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</si>
  <si>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</si>
  <si>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</si>
  <si>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</si>
  <si>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</si>
  <si>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</si>
  <si>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</si>
  <si>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</si>
  <si>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</si>
  <si>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</si>
  <si>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</si>
  <si>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</si>
  <si>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</si>
  <si>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</si>
  <si>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</si>
  <si>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</si>
  <si>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</si>
  <si>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</si>
  <si>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</si>
  <si>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</si>
  <si>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</si>
  <si>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</si>
  <si>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</si>
  <si>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</si>
  <si>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</si>
  <si>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</si>
  <si>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</si>
  <si>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</si>
  <si>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</si>
  <si>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</si>
  <si>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</si>
  <si>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</si>
  <si>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</si>
  <si>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</si>
  <si>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</si>
  <si>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</si>
  <si>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</si>
  <si>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</si>
  <si>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</si>
  <si>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</si>
  <si>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</si>
  <si>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</si>
  <si>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</si>
  <si>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</si>
  <si>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</si>
  <si>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</si>
  <si>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</si>
  <si>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</si>
  <si>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</si>
  <si>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</si>
  <si>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</si>
  <si>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</si>
  <si>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</si>
  <si>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</si>
  <si>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</si>
  <si>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</si>
  <si>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</si>
  <si>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</si>
  <si>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</si>
  <si>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</si>
  <si>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</si>
  <si>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</si>
  <si>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</si>
  <si>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</si>
  <si>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</si>
  <si>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</si>
  <si>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</si>
  <si>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</si>
  <si>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</si>
  <si>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</si>
  <si>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</si>
  <si>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</si>
  <si>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</si>
  <si>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</si>
  <si>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</si>
  <si>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</si>
  <si>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</si>
  <si>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</si>
  <si>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</si>
  <si>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</si>
  <si>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</si>
  <si>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</si>
  <si>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</si>
  <si>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</si>
  <si>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</si>
  <si>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</si>
  <si>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</si>
  <si>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</si>
  <si>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</si>
  <si>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</si>
  <si>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</si>
  <si>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</si>
  <si>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</si>
  <si>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</si>
  <si>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</si>
  <si>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</si>
  <si>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</si>
  <si>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</si>
  <si>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</si>
  <si>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</si>
  <si>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</si>
  <si>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</si>
  <si>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</si>
  <si>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</si>
  <si>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</si>
  <si>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</si>
  <si>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</si>
  <si>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</si>
  <si>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</si>
  <si>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</si>
  <si>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</si>
  <si>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</si>
  <si>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</si>
  <si>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</si>
  <si>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</si>
  <si>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</si>
  <si>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</si>
  <si>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</si>
  <si>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</si>
  <si>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</si>
  <si>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</si>
  <si>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</si>
  <si>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</si>
  <si>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</si>
  <si>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</si>
  <si>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</si>
  <si>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</si>
  <si>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</si>
  <si>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</si>
  <si>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</si>
  <si>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</si>
  <si>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</si>
  <si>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</si>
  <si>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</si>
  <si>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</si>
  <si>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</si>
  <si>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</si>
  <si>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</si>
  <si>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</si>
  <si>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</si>
  <si>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</si>
  <si>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</si>
  <si>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</si>
  <si>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</si>
  <si>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</si>
  <si>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</si>
  <si>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</si>
  <si>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</si>
  <si>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</si>
  <si>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</si>
  <si>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</si>
  <si>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</si>
  <si>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</si>
  <si>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</si>
  <si>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</si>
  <si>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</si>
  <si>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</si>
  <si>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</si>
  <si>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</si>
  <si>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</si>
  <si>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</si>
  <si>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</si>
  <si>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</si>
  <si>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</si>
  <si>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</si>
  <si>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</si>
  <si>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</si>
  <si>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</si>
  <si>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</si>
  <si>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</si>
  <si>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</si>
  <si>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</si>
  <si>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</si>
  <si>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</si>
  <si>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</si>
  <si>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</si>
  <si>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</si>
  <si>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</si>
  <si>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</si>
  <si>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</si>
  <si>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</si>
  <si>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</si>
  <si>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</si>
  <si>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</si>
  <si>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</si>
  <si>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</si>
  <si>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</si>
  <si>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</si>
  <si>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</si>
  <si>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</si>
  <si>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</si>
  <si>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</si>
  <si>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</si>
  <si>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</si>
  <si>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</si>
  <si>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</si>
  <si>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</si>
  <si>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</si>
  <si>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</si>
  <si>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</si>
  <si>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</si>
  <si>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</si>
  <si>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</si>
  <si>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</si>
  <si>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</si>
  <si>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</si>
  <si>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</si>
  <si>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</si>
  <si>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</si>
  <si>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</si>
  <si>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</si>
  <si>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</si>
  <si>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</si>
  <si>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</si>
  <si>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</si>
  <si>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</si>
  <si>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</si>
  <si>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</si>
  <si>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</si>
  <si>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</si>
  <si>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</si>
  <si>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</si>
  <si>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</si>
  <si>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</si>
  <si>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</si>
  <si>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</si>
  <si>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</si>
  <si>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</si>
  <si>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</si>
  <si>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</si>
  <si>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</si>
  <si>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</si>
  <si>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</si>
  <si>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</si>
  <si>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</si>
  <si>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</si>
  <si>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</si>
  <si>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</si>
  <si>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</si>
  <si>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</si>
  <si>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</si>
  <si>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</si>
  <si>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</si>
  <si>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</si>
  <si>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</si>
  <si>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</si>
  <si>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</si>
  <si>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</si>
  <si>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</si>
  <si>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</si>
  <si>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</si>
  <si>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</si>
  <si>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</si>
  <si>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</si>
  <si>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</si>
  <si>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</si>
  <si>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</si>
  <si>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</si>
  <si>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</si>
  <si>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</si>
  <si>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</si>
  <si>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</si>
  <si>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</si>
  <si>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</si>
  <si>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</si>
  <si>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</si>
  <si>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</si>
  <si>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</si>
  <si>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</si>
  <si>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</si>
  <si>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</si>
  <si>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</si>
  <si>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</si>
  <si>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</si>
  <si>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</si>
  <si>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</si>
  <si>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</si>
  <si>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</si>
  <si>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</si>
  <si>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</si>
  <si>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</si>
  <si>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</si>
  <si>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</si>
  <si>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</si>
  <si>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</si>
  <si>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</si>
  <si>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</si>
  <si>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</si>
  <si>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</si>
  <si>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</si>
  <si>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</si>
  <si>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</si>
  <si>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</si>
  <si>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</si>
  <si>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</si>
  <si>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</si>
  <si>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</si>
  <si>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</si>
  <si>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</si>
  <si>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</si>
  <si>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</si>
  <si>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</si>
  <si>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</si>
  <si>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</si>
  <si>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</si>
  <si>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</si>
  <si>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</si>
  <si>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</si>
  <si>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</si>
  <si>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</si>
  <si>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</si>
  <si>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</si>
  <si>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</si>
  <si>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</si>
  <si>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</si>
  <si>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</si>
  <si>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</si>
  <si>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</si>
  <si>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</si>
  <si>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</si>
  <si>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</si>
  <si>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</si>
  <si>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</si>
  <si>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</si>
  <si>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</si>
  <si>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</si>
  <si>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</si>
  <si>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</si>
  <si>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</si>
  <si>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</si>
  <si>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</si>
  <si>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</si>
  <si>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</si>
  <si>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</si>
  <si>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</si>
  <si>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</si>
  <si>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</si>
  <si>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</si>
  <si>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</si>
  <si>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</si>
  <si>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</si>
  <si>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</si>
  <si>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</si>
  <si>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</si>
  <si>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</si>
  <si>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</si>
  <si>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</si>
  <si>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</si>
  <si>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</si>
  <si>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</si>
  <si>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</si>
  <si>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</si>
  <si>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</si>
  <si>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</si>
  <si>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</si>
  <si>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</si>
  <si>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</si>
  <si>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</si>
  <si>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</si>
  <si>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</si>
  <si>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</si>
  <si>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</si>
  <si>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</si>
  <si>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</si>
  <si>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</si>
  <si>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</si>
  <si>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</si>
  <si>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</si>
  <si>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</si>
  <si>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</si>
  <si>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</si>
  <si>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</si>
  <si>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</si>
  <si>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</si>
  <si>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</si>
  <si>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</si>
  <si>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</si>
  <si>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</si>
  <si>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</si>
  <si>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</si>
  <si>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</si>
  <si>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</si>
  <si>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</si>
  <si>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</si>
  <si>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</si>
  <si>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</si>
  <si>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</si>
  <si>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</si>
  <si>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</si>
  <si>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</si>
  <si>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</si>
  <si>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</si>
  <si>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</si>
  <si>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</si>
  <si>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</si>
  <si>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</si>
  <si>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</si>
  <si>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</si>
  <si>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</si>
  <si>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</si>
  <si>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</si>
  <si>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</si>
  <si>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</si>
  <si>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</si>
  <si>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</si>
  <si>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</si>
  <si>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</si>
  <si>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</si>
  <si>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</si>
  <si>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</si>
  <si>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</si>
  <si>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</si>
  <si>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</si>
  <si>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</si>
  <si>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</si>
  <si>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</si>
  <si>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</si>
  <si>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</si>
  <si>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</si>
  <si>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</si>
  <si>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</si>
  <si>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</si>
  <si>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</si>
  <si>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</si>
  <si>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</si>
  <si>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</si>
  <si>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</si>
  <si>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</si>
  <si>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</si>
  <si>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</si>
  <si>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</si>
  <si>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</si>
  <si>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</si>
  <si>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</si>
  <si>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</si>
  <si>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</si>
  <si>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</si>
  <si>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</si>
  <si>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</si>
  <si>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</si>
  <si>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</si>
  <si>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</si>
  <si>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</si>
  <si>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</si>
  <si>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</si>
  <si>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</si>
  <si>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</si>
  <si>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</si>
  <si>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</si>
  <si>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</si>
  <si>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</si>
  <si>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</si>
  <si>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</si>
  <si>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</si>
  <si>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</si>
  <si>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</si>
  <si>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</si>
  <si>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</si>
  <si>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</si>
  <si>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</si>
  <si>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</si>
  <si>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</si>
  <si>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</si>
  <si>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</si>
  <si>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</si>
  <si>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</si>
  <si>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</si>
  <si>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</si>
  <si>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</si>
  <si>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</si>
  <si>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</si>
  <si>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</si>
  <si>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</si>
  <si>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</si>
  <si>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</si>
  <si>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</si>
  <si>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</si>
  <si>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</si>
  <si>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</si>
  <si>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</si>
  <si>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</si>
  <si>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</si>
  <si>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</si>
  <si>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</si>
  <si>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</si>
  <si>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</si>
  <si>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</si>
  <si>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</si>
  <si>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</si>
  <si>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</si>
  <si>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</si>
  <si>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</si>
  <si>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</si>
  <si>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</si>
  <si>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</si>
  <si>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</si>
  <si>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</si>
  <si>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</si>
  <si>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</si>
  <si>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</si>
  <si>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</si>
  <si>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</si>
  <si>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</si>
  <si>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</si>
  <si>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</si>
  <si>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</si>
  <si>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</si>
  <si>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</si>
  <si>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</si>
  <si>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</si>
  <si>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</si>
  <si>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</si>
  <si>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</si>
  <si>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</si>
  <si>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</si>
  <si>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</si>
  <si>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</si>
  <si>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</si>
  <si>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</si>
  <si>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</si>
  <si>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</si>
  <si>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</si>
  <si>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</si>
  <si>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</si>
  <si>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</si>
  <si>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</si>
  <si>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</si>
  <si>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</si>
  <si>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</si>
  <si>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</si>
  <si>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</si>
  <si>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</si>
  <si>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</si>
  <si>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</si>
  <si>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</si>
  <si>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</si>
  <si>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</si>
  <si>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</si>
  <si>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</si>
  <si>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</si>
  <si>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</si>
  <si>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</si>
  <si>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</si>
  <si>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</si>
  <si>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</si>
  <si>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</si>
  <si>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</si>
  <si>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</si>
  <si>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</si>
  <si>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</si>
  <si>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</si>
  <si>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</si>
  <si>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</si>
  <si>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</si>
  <si>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</si>
  <si>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</si>
  <si>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</si>
  <si>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</si>
  <si>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</si>
  <si>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</si>
  <si>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</si>
  <si>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</si>
  <si>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</si>
  <si>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</si>
  <si>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</si>
  <si>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</si>
  <si>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</si>
  <si>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</si>
  <si>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</si>
  <si>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</si>
  <si>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</si>
  <si>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</si>
  <si>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</si>
  <si>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</si>
  <si>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</si>
  <si>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</si>
  <si>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</si>
  <si>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</si>
  <si>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</si>
  <si>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</si>
  <si>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</si>
  <si>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</si>
  <si>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</si>
  <si>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</si>
  <si>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</si>
  <si>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</si>
  <si>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</si>
  <si>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</si>
  <si>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</si>
  <si>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</si>
  <si>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</si>
  <si>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</si>
  <si>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</si>
  <si>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</si>
  <si>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</si>
  <si>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</si>
  <si>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</si>
  <si>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</si>
  <si>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</si>
  <si>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</si>
  <si>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</si>
  <si>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</si>
  <si>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</si>
  <si>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</si>
  <si>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</si>
  <si>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</si>
  <si>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</si>
  <si>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</si>
  <si>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</si>
  <si>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</si>
  <si>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</si>
  <si>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</si>
  <si>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</si>
  <si>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</si>
  <si>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</si>
  <si>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</si>
  <si>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</si>
  <si>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</si>
  <si>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</si>
  <si>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</si>
  <si>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</si>
  <si>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</si>
  <si>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</si>
  <si>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</si>
  <si>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</si>
  <si>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</si>
  <si>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</si>
  <si>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</si>
  <si>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</si>
  <si>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</si>
  <si>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</si>
  <si>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</si>
  <si>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</si>
  <si>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</si>
  <si>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</si>
  <si>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</si>
  <si>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</si>
  <si>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</si>
  <si>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</si>
  <si>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</si>
  <si>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</si>
  <si>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</si>
  <si>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</si>
  <si>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</si>
  <si>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</si>
  <si>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</si>
  <si>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</si>
  <si>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</si>
  <si>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</si>
  <si>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</si>
  <si>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</si>
  <si>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</si>
  <si>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</si>
  <si>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</si>
  <si>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</si>
  <si>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</si>
  <si>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</si>
  <si>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</si>
  <si>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</si>
  <si>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</si>
  <si>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</si>
  <si>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</si>
  <si>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</si>
  <si>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</si>
  <si>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</si>
  <si>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</si>
  <si>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</si>
  <si>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</si>
  <si>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</si>
  <si>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</si>
  <si>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</si>
  <si>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</si>
  <si>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</si>
  <si>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</si>
  <si>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</si>
  <si>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</si>
  <si>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</si>
  <si>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</si>
  <si>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</si>
  <si>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</si>
  <si>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</si>
  <si>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</si>
  <si>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</si>
  <si>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</si>
  <si>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</si>
  <si>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</si>
  <si>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</si>
  <si>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</si>
  <si>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</si>
  <si>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</si>
  <si>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</si>
  <si>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</si>
  <si>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</si>
  <si>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</si>
  <si>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</si>
  <si>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</si>
  <si>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</si>
  <si>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</si>
  <si>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</si>
  <si>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</si>
  <si>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</si>
  <si>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</si>
  <si>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</si>
  <si>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</si>
  <si>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</si>
  <si>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</si>
  <si>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</si>
  <si>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</si>
  <si>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</si>
  <si>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</si>
  <si>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</si>
  <si>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</si>
  <si>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</si>
  <si>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</si>
  <si>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</si>
  <si>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</si>
  <si>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</si>
  <si>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</si>
  <si>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</si>
  <si>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</si>
  <si>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</si>
  <si>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</si>
  <si>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</si>
  <si>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</si>
  <si>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</si>
  <si>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</si>
  <si>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</si>
  <si>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</si>
  <si>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</si>
  <si>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</si>
  <si>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</si>
  <si>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</si>
  <si>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</si>
  <si>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</si>
  <si>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</si>
  <si>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</si>
  <si>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</si>
  <si>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</si>
  <si>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</si>
  <si>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</si>
  <si>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</si>
  <si>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</si>
  <si>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</si>
  <si>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</si>
  <si>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</si>
  <si>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</si>
  <si>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</si>
  <si>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</si>
  <si>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</si>
  <si>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</si>
  <si>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</si>
  <si>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</si>
  <si>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</si>
  <si>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</si>
  <si>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</si>
  <si>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</si>
  <si>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</si>
  <si>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</si>
  <si>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</si>
  <si>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</si>
  <si>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</si>
  <si>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</si>
  <si>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</si>
  <si>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</si>
  <si>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</si>
  <si>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</si>
  <si>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</si>
  <si>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</si>
  <si>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</si>
  <si>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</si>
  <si>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</si>
  <si>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</si>
  <si>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</si>
  <si>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</si>
  <si>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</si>
  <si>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</si>
  <si>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</si>
  <si>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</si>
  <si>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</si>
  <si>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</si>
  <si>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</si>
  <si>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</si>
  <si>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</si>
  <si>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</si>
  <si>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</si>
  <si>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</si>
  <si>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</si>
  <si>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</si>
  <si>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</si>
  <si>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</si>
  <si>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</si>
  <si>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</si>
  <si>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</si>
  <si>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</si>
  <si>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</si>
  <si>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</si>
  <si>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</si>
  <si>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</si>
  <si>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</si>
  <si>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</si>
  <si>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</si>
  <si>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</si>
  <si>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</si>
  <si>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</si>
  <si>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</si>
  <si>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</si>
  <si>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</si>
  <si>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</si>
  <si>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</si>
  <si>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</si>
  <si>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</si>
  <si>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</si>
  <si>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</si>
  <si>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</si>
  <si>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</si>
  <si>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</si>
  <si>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</si>
  <si>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</si>
  <si>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</si>
  <si>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</si>
  <si>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</si>
  <si>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</si>
  <si>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</si>
  <si>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</si>
  <si>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</si>
  <si>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</si>
  <si>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</si>
  <si>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</si>
  <si>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</si>
  <si>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</si>
  <si>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</si>
  <si>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</si>
  <si>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</si>
  <si>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</si>
  <si>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</si>
  <si>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</si>
  <si>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</si>
  <si>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</si>
  <si>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</si>
  <si>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</si>
  <si>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</si>
  <si>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</si>
  <si>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</si>
  <si>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</si>
  <si>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</si>
  <si>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</si>
  <si>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</si>
  <si>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</si>
  <si>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</si>
  <si>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</si>
  <si>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</si>
  <si>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</si>
  <si>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</si>
  <si>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</si>
  <si>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</si>
  <si>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</si>
  <si>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</si>
  <si>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</si>
  <si>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</si>
  <si>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</si>
  <si>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</si>
  <si>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</si>
  <si>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</si>
  <si>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</si>
  <si>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</si>
  <si>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</si>
  <si>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</si>
  <si>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</si>
  <si>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</si>
  <si>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</si>
  <si>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</si>
  <si>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</si>
  <si>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</si>
  <si>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</si>
  <si>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</si>
  <si>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</si>
  <si>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</si>
  <si>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</si>
  <si>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</si>
  <si>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</si>
  <si>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</si>
  <si>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</si>
  <si>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</si>
  <si>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</si>
  <si>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</si>
  <si>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</si>
  <si>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</si>
  <si>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</si>
  <si>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</si>
  <si>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</si>
  <si>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</si>
  <si>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</si>
  <si>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</si>
  <si>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</si>
  <si>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</si>
  <si>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</si>
  <si>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</si>
  <si>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</si>
  <si>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</si>
  <si>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</si>
  <si>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</si>
  <si>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</si>
  <si>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</si>
  <si>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</si>
  <si>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</si>
  <si>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</si>
  <si>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</si>
  <si>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</si>
  <si>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</si>
  <si>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</si>
  <si>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</si>
  <si>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</si>
  <si>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</si>
  <si>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</si>
  <si>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</si>
  <si>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</si>
  <si>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</si>
  <si>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</si>
  <si>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</si>
  <si>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</si>
  <si>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</si>
  <si>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</si>
  <si>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</si>
  <si>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</si>
  <si>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</si>
  <si>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</si>
  <si>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</si>
  <si>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</si>
  <si>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</si>
  <si>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</si>
  <si>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</si>
  <si>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</si>
  <si>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</si>
  <si>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</si>
  <si>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</si>
  <si>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</si>
  <si>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</si>
  <si>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</si>
  <si>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</si>
  <si>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</si>
  <si>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</si>
  <si>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</si>
  <si>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</si>
  <si>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</si>
  <si>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</si>
  <si>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</si>
  <si>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</si>
  <si>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</si>
  <si>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</si>
  <si>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</si>
  <si>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</si>
  <si>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</si>
  <si>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</si>
  <si>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</si>
  <si>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</si>
  <si>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</si>
  <si>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</si>
  <si>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</si>
  <si>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</si>
  <si>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</si>
  <si>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</si>
  <si>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</si>
  <si>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</si>
  <si>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</si>
  <si>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</si>
  <si>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</si>
  <si>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</si>
  <si>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</si>
  <si>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</si>
  <si>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</si>
  <si>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</si>
  <si>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</si>
  <si>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</si>
  <si>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</si>
  <si>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</si>
  <si>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</si>
  <si>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</si>
  <si>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</si>
  <si>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</si>
  <si>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</si>
  <si>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</si>
  <si>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</si>
  <si>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</si>
  <si>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</si>
  <si>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</si>
  <si>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</si>
  <si>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</si>
  <si>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</si>
  <si>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</si>
  <si>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</si>
  <si>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</si>
  <si>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</si>
  <si>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</si>
  <si>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</si>
  <si>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</si>
  <si>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</si>
  <si>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</si>
  <si>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</si>
  <si>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</si>
  <si>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</si>
  <si>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</si>
  <si>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</si>
  <si>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</si>
  <si>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</si>
  <si>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</si>
  <si>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</si>
  <si>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</si>
  <si>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</si>
  <si>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</si>
  <si>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</si>
  <si>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</si>
  <si>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</si>
  <si>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</si>
  <si>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</si>
  <si>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</si>
  <si>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</si>
  <si>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</si>
  <si>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</si>
  <si>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</si>
  <si>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</si>
  <si>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</si>
  <si>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</si>
  <si>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</si>
  <si>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</si>
  <si>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</si>
  <si>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</si>
  <si>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</si>
  <si>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</si>
  <si>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</si>
  <si>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</si>
  <si>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</si>
  <si>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</si>
  <si>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</si>
  <si>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</si>
  <si>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</si>
  <si>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</si>
  <si>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</si>
  <si>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</si>
  <si>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</si>
  <si>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</si>
  <si>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</si>
  <si>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</si>
  <si>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</si>
  <si>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</si>
  <si>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</si>
  <si>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</si>
  <si>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</si>
  <si>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</si>
  <si>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</si>
  <si>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</si>
  <si>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</si>
  <si>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</si>
  <si>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</si>
  <si>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</si>
  <si>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</si>
  <si>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</si>
  <si>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</si>
  <si>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</si>
  <si>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</si>
  <si>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</si>
  <si>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</si>
  <si>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</si>
  <si>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</si>
  <si>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</si>
  <si>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</si>
  <si>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</si>
  <si>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</si>
  <si>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</si>
  <si>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</si>
  <si>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</si>
  <si>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</si>
  <si>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</si>
  <si>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</si>
  <si>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</si>
  <si>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</si>
  <si>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</si>
  <si>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</si>
  <si>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</si>
  <si>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</si>
  <si>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</si>
  <si>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</si>
  <si>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</si>
  <si>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</si>
  <si>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</si>
  <si>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</si>
  <si>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</si>
  <si>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</si>
  <si>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</si>
  <si>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</si>
  <si>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</si>
  <si>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</si>
  <si>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</si>
  <si>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</si>
  <si>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</si>
  <si>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</si>
  <si>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</si>
  <si>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</si>
  <si>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</si>
  <si>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</si>
  <si>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</si>
  <si>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</si>
  <si>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</si>
  <si>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</si>
  <si>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</si>
  <si>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</si>
  <si>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</si>
  <si>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</si>
  <si>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</si>
  <si>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</si>
  <si>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</si>
  <si>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</si>
  <si>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</si>
  <si>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</si>
  <si>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</si>
  <si>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</si>
  <si>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</si>
  <si>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</si>
  <si>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</si>
  <si>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</si>
  <si>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</si>
  <si>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</si>
  <si>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</si>
  <si>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</si>
  <si>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</si>
  <si>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</si>
  <si>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</si>
  <si>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</si>
  <si>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</si>
  <si>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</si>
  <si>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</si>
  <si>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</si>
  <si>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</si>
  <si>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</si>
  <si>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</si>
  <si>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</si>
  <si>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</si>
  <si>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</si>
  <si>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</si>
  <si>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</si>
  <si>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</si>
  <si>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</si>
  <si>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</si>
  <si>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</si>
  <si>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</si>
  <si>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</si>
  <si>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</si>
  <si>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</si>
  <si>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</si>
  <si>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</si>
  <si>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</si>
  <si>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</si>
  <si>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</si>
  <si>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</si>
  <si>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</si>
  <si>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</si>
  <si>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</si>
  <si>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</si>
  <si>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</si>
  <si>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</si>
  <si>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</si>
  <si>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</si>
  <si>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</si>
  <si>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</si>
  <si>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</si>
  <si>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</si>
  <si>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</si>
  <si>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</si>
  <si>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</si>
  <si>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</si>
  <si>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</si>
  <si>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</si>
  <si>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</si>
  <si>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</si>
  <si>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</si>
  <si>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</si>
  <si>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</si>
  <si>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</si>
  <si>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</si>
  <si>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</si>
  <si>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</si>
  <si>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</si>
  <si>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</si>
  <si>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</si>
  <si>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</si>
  <si>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</si>
  <si>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</si>
  <si>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</si>
  <si>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</si>
  <si>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</si>
  <si>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</si>
  <si>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</si>
  <si>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</si>
  <si>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</si>
  <si>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</si>
  <si>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</si>
  <si>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</si>
  <si>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</si>
  <si>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</si>
  <si>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</si>
  <si>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</si>
  <si>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</si>
  <si>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</si>
  <si>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</si>
  <si>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</si>
  <si>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</si>
  <si>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</si>
  <si>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</si>
  <si>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</si>
  <si>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</si>
  <si>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</si>
  <si>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</si>
  <si>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</si>
  <si>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</si>
  <si>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</si>
  <si>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</si>
  <si>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</si>
  <si>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</si>
  <si>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</si>
  <si>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</si>
  <si>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</si>
  <si>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</si>
  <si>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</si>
  <si>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</si>
  <si>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</si>
  <si>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</si>
  <si>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</si>
  <si>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</si>
  <si>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</si>
  <si>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</si>
  <si>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</si>
  <si>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</si>
  <si>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</si>
  <si>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</si>
  <si>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</si>
  <si>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</si>
  <si>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</si>
  <si>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</si>
  <si>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</si>
  <si>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</si>
  <si>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</si>
  <si>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</si>
  <si>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</si>
  <si>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</si>
  <si>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</si>
  <si>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</si>
  <si>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</si>
  <si>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</si>
  <si>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</si>
  <si>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</si>
  <si>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</si>
  <si>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</si>
  <si>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</si>
  <si>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</si>
  <si>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</si>
  <si>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</si>
  <si>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</si>
  <si>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</si>
  <si>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</si>
  <si>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</si>
  <si>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</si>
  <si>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</si>
  <si>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</si>
  <si>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</si>
  <si>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</si>
  <si>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</si>
  <si>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</si>
  <si>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</si>
  <si>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</si>
  <si>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</si>
  <si>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</si>
  <si>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</si>
  <si>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</si>
  <si>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</si>
  <si>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</si>
  <si>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</si>
  <si>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</si>
  <si>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</si>
  <si>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</si>
  <si>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</si>
  <si>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</si>
  <si>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</si>
  <si>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</si>
  <si>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</si>
  <si>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</si>
  <si>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</si>
  <si>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</si>
  <si>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</si>
  <si>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</si>
  <si>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</si>
  <si>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</si>
  <si>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</si>
  <si>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</si>
  <si>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</si>
  <si>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</si>
  <si>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</si>
  <si>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</si>
  <si>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</si>
  <si>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</si>
  <si>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</si>
  <si>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</si>
  <si>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</si>
  <si>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</si>
  <si>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</si>
  <si>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</si>
  <si>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</si>
  <si>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</si>
  <si>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</si>
  <si>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</si>
  <si>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</si>
  <si>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</si>
  <si>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</si>
  <si>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</si>
  <si>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</si>
  <si>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</si>
  <si>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</si>
  <si>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</si>
  <si>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</si>
  <si>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</si>
  <si>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</si>
  <si>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</si>
  <si>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</si>
  <si>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</si>
  <si>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</si>
  <si>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</si>
  <si>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</si>
  <si>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</si>
  <si>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</si>
  <si>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</si>
  <si>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</si>
  <si>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</si>
  <si>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</si>
  <si>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</si>
  <si>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</si>
  <si>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</si>
  <si>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</si>
  <si>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</si>
  <si>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</si>
  <si>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</si>
  <si>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</si>
  <si>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</si>
  <si>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</si>
  <si>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</si>
  <si>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</si>
  <si>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</si>
  <si>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</si>
  <si>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</si>
  <si>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</si>
  <si>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</si>
  <si>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</si>
  <si>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</si>
  <si>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</si>
  <si>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</si>
  <si>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</si>
  <si>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</si>
  <si>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</si>
  <si>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</si>
  <si>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</si>
  <si>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</si>
  <si>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</si>
  <si>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</si>
  <si>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</si>
  <si>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</si>
  <si>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</si>
  <si>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</si>
  <si>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</si>
  <si>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</si>
  <si>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</si>
  <si>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</si>
  <si>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</si>
  <si>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</si>
  <si>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</si>
  <si>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</si>
  <si>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</si>
  <si>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</si>
  <si>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</si>
  <si>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</si>
  <si>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</si>
  <si>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</si>
  <si>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</si>
  <si>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</si>
  <si>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</si>
  <si>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</si>
  <si>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</si>
  <si>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</si>
  <si>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</si>
  <si>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</si>
  <si>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</si>
  <si>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</si>
  <si>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</si>
  <si>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</si>
  <si>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</si>
  <si>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</si>
  <si>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</si>
  <si>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</si>
  <si>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</si>
  <si>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</si>
  <si>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</si>
  <si>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</si>
  <si>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</si>
  <si>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</si>
  <si>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</si>
  <si>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</si>
  <si>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</si>
  <si>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</si>
  <si>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</si>
  <si>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</si>
  <si>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</si>
  <si>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</si>
  <si>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</si>
  <si>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</si>
  <si>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</si>
  <si>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</si>
  <si>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</si>
  <si>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</si>
  <si>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</si>
  <si>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</si>
  <si>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</si>
  <si>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</si>
  <si>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</si>
  <si>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</si>
  <si>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</si>
  <si>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</si>
  <si>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</si>
  <si>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</si>
  <si>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</si>
  <si>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</si>
  <si>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</si>
  <si>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</si>
  <si>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</si>
  <si>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</si>
  <si>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</si>
  <si>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</si>
  <si>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</si>
  <si>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</si>
  <si>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</si>
  <si>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</si>
  <si>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</si>
  <si>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</si>
  <si>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</si>
  <si>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</si>
  <si>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</si>
  <si>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</si>
  <si>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</si>
  <si>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</si>
  <si>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</si>
  <si>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</si>
  <si>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</si>
  <si>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</si>
  <si>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</si>
  <si>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</si>
  <si>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</si>
  <si>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</si>
  <si>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</si>
  <si>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</si>
  <si>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</si>
  <si>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</si>
  <si>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</si>
  <si>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</si>
  <si>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</si>
  <si>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</si>
  <si>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</si>
  <si>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</si>
  <si>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</si>
  <si>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</si>
  <si>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</si>
  <si>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</si>
  <si>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</si>
  <si>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</si>
  <si>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</si>
  <si>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</si>
  <si>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</si>
  <si>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</si>
  <si>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</si>
  <si>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</si>
  <si>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</si>
  <si>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</si>
  <si>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</si>
  <si>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</si>
  <si>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</si>
  <si>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</si>
  <si>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</si>
  <si>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</si>
  <si>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</si>
  <si>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</si>
  <si>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</si>
  <si>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</si>
  <si>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</si>
  <si>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</si>
  <si>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</si>
  <si>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</si>
  <si>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</si>
  <si>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</si>
  <si>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</si>
  <si>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</si>
  <si>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</si>
  <si>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</si>
  <si>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</si>
  <si>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</si>
  <si>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</si>
  <si>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</si>
  <si>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</si>
  <si>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</si>
  <si>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</si>
  <si>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</si>
  <si>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</si>
  <si>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</si>
  <si>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</si>
  <si>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</si>
  <si>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</si>
  <si>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</si>
  <si>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</si>
  <si>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</si>
  <si>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</si>
  <si>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</si>
  <si>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</si>
  <si>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</si>
  <si>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</si>
  <si>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</si>
  <si>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</si>
  <si>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</si>
  <si>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</si>
  <si>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</si>
  <si>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</si>
  <si>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</si>
  <si>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</si>
  <si>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</si>
  <si>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</si>
  <si>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</si>
  <si>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</si>
  <si>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</si>
  <si>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</si>
  <si>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</si>
  <si>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</si>
  <si>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</si>
  <si>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</si>
  <si>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</si>
  <si>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</si>
  <si>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</si>
  <si>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</si>
  <si>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</si>
  <si>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</si>
  <si>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</si>
  <si>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</si>
  <si>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</si>
  <si>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</si>
  <si>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</si>
  <si>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</si>
  <si>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</si>
  <si>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</si>
  <si>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</si>
  <si>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</si>
  <si>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</si>
  <si>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</si>
  <si>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</si>
  <si>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</si>
  <si>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</si>
  <si>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</si>
  <si>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</si>
  <si>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</si>
  <si>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</si>
  <si>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</si>
  <si>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</si>
  <si>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</si>
  <si>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</si>
  <si>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</si>
  <si>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</si>
  <si>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</si>
  <si>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</si>
  <si>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</si>
  <si>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</si>
  <si>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</si>
  <si>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</si>
  <si>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</si>
  <si>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</si>
  <si>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</si>
  <si>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</si>
  <si>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</si>
  <si>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</si>
  <si>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</si>
  <si>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</si>
  <si>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</si>
  <si>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</si>
  <si>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</si>
  <si>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</si>
  <si>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</si>
  <si>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</si>
  <si>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</si>
  <si>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</si>
  <si>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</si>
  <si>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</si>
  <si>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</si>
  <si>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</si>
  <si>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</si>
  <si>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</si>
  <si>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</si>
  <si>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</si>
  <si>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</si>
  <si>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</si>
  <si>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</si>
  <si>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</si>
  <si>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</si>
  <si>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</si>
  <si>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</si>
  <si>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</si>
  <si>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</si>
  <si>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</si>
  <si>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</si>
  <si>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</si>
  <si>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</si>
  <si>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</si>
  <si>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</si>
  <si>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</si>
  <si>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</si>
  <si>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</si>
  <si>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</si>
  <si>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</si>
  <si>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</si>
  <si>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</si>
  <si>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</si>
  <si>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</si>
  <si>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</si>
  <si>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</si>
  <si>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</si>
  <si>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</si>
  <si>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</si>
  <si>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</si>
  <si>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</si>
  <si>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</si>
  <si>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</si>
  <si>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</si>
  <si>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</si>
  <si>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</si>
  <si>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</si>
  <si>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</si>
  <si>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</si>
  <si>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</si>
  <si>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</si>
  <si>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</si>
  <si>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</si>
  <si>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</si>
  <si>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</si>
  <si>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</si>
  <si>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</si>
  <si>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</si>
  <si>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</si>
  <si>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</si>
  <si>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</si>
  <si>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</si>
  <si>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</si>
  <si>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</si>
  <si>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</si>
  <si>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</si>
  <si>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</si>
  <si>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</si>
  <si>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</si>
  <si>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</si>
  <si>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</si>
  <si>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</si>
  <si>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</si>
  <si>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</si>
  <si>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</si>
  <si>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</si>
  <si>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</si>
  <si>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</si>
  <si>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</si>
  <si>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</si>
  <si>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</si>
  <si>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</si>
  <si>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</si>
  <si>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</si>
  <si>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</si>
  <si>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</si>
  <si>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</si>
  <si>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</si>
  <si>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</si>
  <si>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</si>
  <si>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</si>
  <si>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</si>
  <si>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</si>
  <si>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</si>
  <si>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</si>
  <si>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</si>
  <si>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</si>
  <si>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</si>
  <si>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</si>
  <si>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</si>
  <si>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</si>
  <si>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</si>
  <si>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</si>
  <si>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</si>
  <si>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</si>
  <si>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</si>
  <si>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</si>
  <si>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</si>
  <si>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</si>
  <si>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</si>
  <si>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</si>
  <si>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</si>
  <si>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</si>
  <si>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</si>
  <si>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</si>
  <si>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</si>
  <si>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</si>
  <si>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</si>
  <si>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</si>
  <si>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</si>
  <si>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</si>
  <si>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</si>
  <si>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</si>
  <si>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</si>
  <si>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</si>
  <si>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</si>
  <si>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</si>
  <si>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</si>
  <si>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</si>
  <si>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</si>
  <si>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</si>
  <si>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</si>
  <si>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</si>
  <si>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</si>
  <si>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</si>
  <si>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</si>
  <si>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</si>
  <si>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</si>
  <si>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</si>
  <si>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</si>
  <si>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</si>
  <si>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</si>
  <si>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</si>
  <si>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</si>
  <si>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</si>
  <si>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</si>
  <si>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</si>
  <si>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</si>
  <si>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</si>
  <si>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</si>
  <si>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</si>
  <si>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</si>
  <si>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</si>
  <si>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</si>
  <si>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</si>
  <si>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</si>
  <si>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</si>
  <si>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</si>
  <si>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</si>
  <si>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</si>
  <si>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</si>
  <si>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</si>
  <si>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</si>
  <si>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</si>
  <si>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</si>
  <si>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</si>
  <si>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</si>
  <si>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</si>
  <si>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</si>
  <si>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</si>
  <si>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</si>
  <si>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</si>
  <si>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</si>
  <si>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</si>
  <si>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</si>
  <si>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</si>
  <si>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</si>
  <si>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</si>
  <si>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</si>
  <si>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</si>
  <si>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</si>
  <si>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</si>
  <si>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</si>
  <si>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</si>
  <si>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</si>
  <si>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</si>
  <si>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</si>
  <si>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</si>
  <si>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</si>
  <si>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</si>
  <si>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</si>
  <si>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</si>
  <si>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</si>
  <si>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</si>
  <si>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</si>
  <si>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</si>
  <si>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</si>
  <si>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</si>
  <si>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</si>
  <si>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</si>
  <si>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</si>
  <si>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</si>
  <si>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</si>
  <si>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</si>
  <si>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</si>
  <si>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</si>
  <si>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</si>
  <si>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</si>
  <si>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</si>
  <si>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</si>
  <si>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</si>
  <si>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</si>
  <si>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</si>
  <si>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</si>
  <si>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</si>
  <si>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</si>
  <si>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</si>
  <si>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</si>
  <si>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</si>
  <si>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</si>
  <si>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</si>
  <si>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</si>
  <si>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</si>
  <si>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</si>
  <si>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</si>
  <si>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</si>
  <si>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</si>
  <si>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</si>
  <si>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</si>
  <si>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</si>
  <si>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</si>
  <si>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</si>
  <si>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</si>
  <si>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</si>
  <si>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</si>
  <si>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</si>
  <si>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</si>
  <si>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</si>
  <si>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</si>
  <si>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</si>
  <si>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</si>
  <si>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</si>
  <si>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</si>
  <si>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</si>
  <si>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</si>
  <si>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</si>
  <si>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</si>
  <si>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</si>
  <si>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</si>
  <si>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</si>
  <si>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</si>
  <si>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</si>
  <si>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</si>
  <si>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</si>
  <si>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</si>
  <si>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</si>
  <si>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</si>
  <si>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</si>
  <si>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</si>
  <si>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</si>
  <si>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</si>
  <si>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</si>
  <si>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</si>
  <si>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</si>
  <si>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</si>
  <si>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</si>
  <si>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</si>
  <si>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</si>
  <si>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</si>
  <si>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</si>
  <si>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</si>
  <si>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</si>
  <si>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</si>
  <si>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</si>
  <si>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</si>
  <si>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</si>
  <si>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</si>
  <si>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</si>
  <si>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</si>
  <si>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</si>
  <si>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</si>
  <si>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</si>
  <si>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</si>
  <si>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</si>
  <si>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</si>
  <si>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</si>
  <si>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</si>
  <si>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</si>
  <si>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</si>
  <si>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</si>
  <si>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</si>
  <si>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</si>
  <si>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</si>
  <si>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</si>
  <si>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</si>
  <si>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</si>
  <si>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</si>
  <si>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</si>
  <si>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</si>
  <si>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</si>
  <si>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</si>
  <si>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</si>
  <si>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</si>
  <si>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</si>
  <si>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</si>
  <si>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</si>
  <si>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</si>
  <si>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</si>
  <si>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</si>
  <si>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</si>
  <si>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</si>
  <si>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</si>
  <si>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</si>
  <si>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</si>
  <si>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</si>
  <si>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</si>
  <si>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</si>
  <si>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</si>
  <si>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</si>
  <si>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</si>
  <si>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</si>
  <si>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</si>
  <si>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</si>
  <si>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</si>
  <si>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</si>
  <si>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</si>
  <si>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</si>
  <si>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</si>
  <si>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</si>
  <si>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</si>
  <si>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</si>
  <si>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</si>
  <si>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</si>
  <si>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</si>
  <si>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</si>
  <si>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</si>
  <si>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</si>
  <si>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</si>
  <si>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</si>
  <si>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</si>
  <si>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</si>
  <si>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</si>
  <si>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</si>
  <si>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</si>
  <si>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</si>
  <si>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</si>
  <si>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</si>
  <si>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</si>
  <si>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</si>
  <si>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</si>
  <si>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</si>
  <si>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</si>
  <si>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</si>
  <si>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</si>
  <si>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</si>
  <si>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</si>
  <si>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</si>
  <si>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</si>
  <si>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</si>
  <si>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</si>
  <si>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</si>
  <si>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</si>
  <si>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</si>
  <si>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</si>
  <si>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</si>
  <si>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</si>
  <si>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</si>
  <si>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</si>
  <si>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</si>
  <si>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</si>
  <si>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</si>
  <si>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</si>
  <si>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</si>
  <si>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</si>
  <si>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</si>
  <si>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</si>
  <si>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</si>
  <si>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</si>
  <si>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</si>
  <si>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</si>
  <si>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</si>
  <si>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</si>
  <si>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</si>
  <si>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</si>
  <si>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</si>
  <si>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</si>
  <si>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</si>
  <si>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</si>
  <si>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</si>
  <si>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</si>
  <si>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</si>
  <si>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</si>
  <si>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</si>
  <si>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</si>
  <si>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</si>
  <si>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</si>
  <si>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</si>
  <si>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</si>
  <si>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</si>
  <si>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</si>
  <si>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</si>
  <si>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</si>
  <si>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</si>
  <si>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</si>
  <si>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</si>
  <si>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</si>
  <si>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</si>
  <si>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</si>
  <si>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</si>
  <si>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</si>
  <si>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</si>
  <si>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</si>
  <si>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</si>
  <si>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</si>
  <si>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</si>
  <si>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</si>
  <si>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</si>
  <si>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</si>
  <si>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</si>
  <si>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</si>
  <si>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</si>
  <si>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</si>
  <si>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</si>
  <si>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</si>
  <si>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</si>
  <si>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</si>
  <si>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</si>
  <si>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</si>
  <si>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</si>
  <si>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</si>
  <si>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</si>
  <si>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</si>
  <si>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</si>
  <si>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</si>
  <si>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</si>
  <si>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</si>
  <si>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</si>
  <si>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</si>
  <si>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</si>
  <si>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</si>
  <si>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</si>
  <si>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</si>
  <si>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</si>
  <si>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</si>
  <si>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</si>
  <si>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</si>
  <si>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</si>
  <si>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</si>
  <si>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</si>
  <si>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</si>
  <si>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</si>
  <si>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</si>
  <si>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</si>
  <si>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</si>
  <si>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</si>
  <si>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</si>
  <si>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</si>
  <si>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</si>
  <si>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</si>
  <si>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</si>
  <si>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</si>
  <si>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</si>
  <si>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</si>
  <si>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</si>
  <si>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</si>
  <si>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</si>
  <si>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</si>
  <si>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</si>
  <si>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</si>
  <si>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</si>
  <si>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</si>
  <si>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</si>
  <si>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</si>
  <si>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</si>
  <si>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</si>
  <si>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</si>
  <si>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</si>
  <si>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</si>
  <si>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</si>
  <si>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</si>
  <si>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</si>
  <si>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</si>
  <si>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</si>
  <si>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</si>
  <si>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</si>
  <si>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</si>
  <si>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</si>
  <si>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</si>
  <si>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</si>
  <si>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</si>
  <si>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</si>
  <si>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</si>
  <si>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</si>
  <si>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</si>
  <si>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</si>
  <si>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</si>
  <si>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</si>
  <si>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</si>
  <si>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</si>
  <si>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</si>
  <si>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</si>
  <si>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</si>
  <si>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</si>
  <si>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</si>
  <si>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</si>
  <si>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</si>
  <si>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</si>
  <si>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</si>
  <si>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</si>
  <si>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</si>
  <si>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</si>
  <si>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</si>
  <si>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</si>
  <si>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</si>
  <si>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</si>
  <si>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</si>
  <si>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</si>
  <si>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</si>
  <si>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</si>
  <si>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</si>
  <si>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</si>
  <si>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</si>
  <si>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</si>
  <si>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</si>
  <si>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</si>
  <si>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</si>
  <si>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</si>
  <si>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</si>
  <si>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</si>
  <si>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</si>
  <si>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</si>
  <si>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</si>
  <si>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</si>
  <si>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</si>
  <si>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</si>
  <si>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</si>
  <si>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</si>
  <si>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</si>
  <si>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</si>
  <si>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</si>
  <si>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</si>
  <si>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</si>
  <si>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</si>
  <si>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</si>
  <si>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</si>
  <si>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</si>
  <si>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</si>
  <si>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</si>
  <si>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</si>
  <si>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</si>
  <si>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</si>
  <si>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</si>
  <si>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</si>
  <si>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</si>
  <si>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</si>
  <si>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</si>
  <si>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</si>
  <si>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</si>
  <si>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</si>
  <si>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</si>
  <si>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</si>
  <si>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</si>
  <si>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</si>
  <si>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</si>
  <si>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</si>
  <si>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</si>
  <si>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</si>
  <si>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</si>
  <si>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</si>
  <si>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</si>
  <si>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</si>
  <si>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</si>
  <si>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</si>
  <si>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</si>
  <si>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</si>
  <si>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</si>
  <si>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</si>
  <si>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</si>
  <si>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</si>
  <si>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</si>
  <si>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</si>
  <si>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</si>
  <si>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</si>
  <si>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</si>
  <si>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</si>
  <si>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</si>
  <si>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</si>
  <si>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</si>
  <si>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</si>
  <si>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</si>
  <si>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</si>
  <si>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</si>
  <si>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</si>
  <si>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</si>
  <si>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</si>
  <si>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</si>
  <si>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</si>
  <si>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</si>
  <si>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</si>
  <si>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</si>
  <si>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</si>
  <si>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</si>
  <si>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</si>
  <si>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</si>
  <si>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</si>
  <si>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</si>
  <si>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</si>
  <si>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</si>
  <si>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</si>
  <si>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</si>
  <si>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</si>
  <si>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</si>
  <si>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</si>
  <si>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</si>
  <si>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</si>
  <si>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</si>
  <si>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</si>
  <si>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</si>
  <si>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</si>
  <si>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</si>
  <si>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</si>
  <si>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</si>
  <si>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</si>
  <si>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</si>
  <si>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</si>
  <si>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</si>
  <si>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</si>
  <si>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</si>
  <si>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</si>
  <si>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</si>
  <si>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</si>
  <si>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</si>
  <si>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</si>
  <si>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</si>
  <si>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</si>
  <si>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</si>
  <si>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</si>
  <si>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</si>
  <si>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</si>
  <si>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</si>
  <si>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</si>
  <si>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</si>
  <si>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</si>
  <si>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</si>
  <si>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</si>
  <si>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</si>
  <si>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</si>
  <si>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</si>
  <si>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</si>
  <si>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</si>
  <si>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</si>
  <si>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</si>
  <si>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</si>
  <si>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</si>
  <si>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</si>
  <si>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</si>
  <si>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</si>
  <si>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</si>
  <si>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</si>
  <si>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</si>
  <si>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</si>
  <si>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</si>
  <si>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</si>
  <si>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</si>
  <si>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</si>
  <si>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</si>
  <si>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</si>
  <si>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</si>
  <si>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</si>
  <si>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</si>
  <si>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</si>
  <si>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</si>
  <si>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</si>
  <si>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</si>
  <si>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</si>
  <si>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</si>
  <si>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</si>
  <si>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</si>
  <si>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</si>
  <si>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</si>
  <si>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</si>
  <si>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</si>
  <si>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</si>
  <si>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</si>
  <si>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</si>
  <si>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</si>
  <si>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</si>
  <si>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</si>
  <si>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</si>
  <si>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</si>
  <si>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</si>
  <si>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</si>
  <si>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</si>
  <si>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</si>
  <si>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</si>
  <si>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</si>
  <si>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</si>
  <si>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</si>
  <si>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</si>
  <si>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</si>
  <si>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</si>
  <si>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</si>
  <si>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</si>
  <si>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</si>
  <si>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</si>
  <si>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</si>
  <si>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</si>
  <si>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</si>
  <si>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</si>
  <si>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</si>
  <si>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</si>
  <si>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</si>
  <si>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</si>
  <si>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</si>
  <si>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</si>
  <si>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</si>
  <si>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</si>
  <si>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</si>
  <si>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</si>
  <si>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</si>
  <si>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</si>
  <si>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</si>
  <si>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</si>
  <si>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</si>
  <si>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</si>
  <si>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</si>
  <si>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</si>
  <si>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</si>
  <si>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</si>
  <si>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</si>
  <si>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</si>
  <si>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</si>
  <si>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</si>
  <si>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</si>
  <si>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</si>
  <si>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</si>
  <si>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</si>
  <si>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</si>
  <si>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</si>
  <si>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</si>
  <si>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</si>
  <si>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</si>
  <si>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</si>
  <si>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</si>
  <si>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</si>
  <si>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</si>
  <si>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</si>
  <si>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</si>
  <si>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</si>
  <si>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</si>
  <si>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</si>
  <si>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</si>
  <si>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</si>
  <si>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</si>
  <si>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</si>
  <si>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</si>
  <si>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</si>
  <si>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</si>
  <si>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</si>
  <si>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</si>
  <si>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</si>
  <si>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</si>
  <si>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</si>
  <si>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</si>
  <si>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</si>
  <si>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</si>
  <si>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</si>
  <si>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</si>
  <si>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</si>
  <si>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</si>
  <si>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</si>
  <si>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</si>
  <si>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</si>
  <si>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</si>
  <si>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</si>
  <si>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</si>
  <si>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</si>
  <si>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</si>
  <si>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</si>
  <si>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</si>
  <si>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</si>
  <si>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</si>
  <si>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</si>
  <si>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</si>
  <si>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</si>
  <si>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</si>
  <si>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</si>
  <si>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</si>
  <si>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</si>
  <si>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</si>
  <si>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</si>
  <si>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</si>
  <si>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</si>
  <si>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</si>
  <si>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</si>
  <si>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</si>
  <si>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</si>
  <si>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</si>
  <si>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</si>
  <si>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</si>
  <si>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</si>
  <si>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</si>
  <si>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</si>
  <si>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</si>
  <si>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</si>
  <si>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</si>
  <si>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</si>
  <si>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</si>
  <si>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</si>
  <si>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</si>
  <si>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</si>
  <si>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</si>
  <si>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</si>
  <si>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</si>
  <si>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</si>
  <si>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</si>
  <si>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</si>
  <si>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</si>
  <si>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</si>
  <si>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</si>
  <si>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</si>
  <si>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</si>
  <si>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</si>
  <si>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</si>
  <si>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</si>
  <si>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</si>
  <si>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</si>
  <si>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</si>
  <si>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</si>
  <si>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</si>
  <si>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</si>
  <si>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</si>
  <si>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</si>
  <si>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</si>
  <si>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</si>
  <si>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</si>
  <si>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</si>
  <si>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</si>
  <si>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</si>
  <si>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</si>
  <si>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</si>
  <si>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</si>
  <si>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</si>
  <si>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</si>
  <si>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</si>
  <si>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</si>
  <si>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</si>
  <si>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</si>
  <si>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</si>
  <si>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</si>
  <si>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</si>
  <si>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</si>
  <si>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</si>
  <si>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</si>
  <si>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</si>
  <si>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</si>
  <si>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</si>
  <si>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</si>
  <si>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</si>
  <si>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</si>
  <si>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</si>
  <si>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</si>
  <si>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</si>
  <si>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</si>
  <si>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</si>
  <si>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</si>
  <si>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</si>
  <si>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</si>
  <si>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</si>
  <si>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</si>
  <si>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</si>
  <si>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</si>
  <si>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</si>
  <si>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</si>
  <si>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</si>
  <si>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</si>
  <si>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</si>
  <si>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</si>
  <si>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</si>
  <si>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</si>
  <si>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</si>
  <si>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</si>
  <si>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</si>
  <si>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</si>
  <si>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</si>
  <si>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</si>
  <si>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</si>
  <si>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</si>
  <si>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</si>
  <si>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</si>
  <si>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</si>
  <si>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</si>
  <si>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</si>
  <si>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</si>
  <si>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</si>
  <si>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</si>
  <si>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</si>
  <si>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</si>
  <si>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</si>
  <si>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</si>
  <si>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</si>
  <si>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</si>
  <si>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</si>
  <si>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</si>
  <si>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</si>
  <si>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</si>
  <si>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</si>
  <si>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</si>
  <si>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</si>
  <si>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</si>
  <si>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</si>
  <si>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</si>
  <si>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</si>
  <si>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</si>
  <si>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</si>
  <si>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</si>
  <si>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</si>
  <si>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</si>
  <si>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</si>
  <si>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</si>
  <si>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</si>
  <si>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</si>
  <si>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</si>
  <si>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</si>
  <si>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</si>
  <si>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</si>
  <si>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</si>
  <si>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</si>
  <si>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</si>
  <si>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</si>
  <si>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</si>
  <si>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</si>
  <si>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</si>
  <si>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</si>
  <si>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</si>
  <si>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</si>
  <si>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</si>
  <si>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</si>
  <si>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</si>
  <si>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</si>
  <si>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</si>
  <si>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</si>
  <si>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</si>
  <si>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</si>
  <si>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</si>
  <si>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</si>
  <si>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</si>
  <si>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</si>
  <si>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</si>
  <si>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</si>
  <si>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</si>
  <si>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</si>
  <si>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</si>
  <si>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</si>
  <si>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</si>
  <si>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</si>
  <si>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</si>
  <si>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</si>
  <si>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</si>
  <si>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</si>
  <si>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</si>
  <si>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</si>
  <si>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</si>
  <si>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</si>
  <si>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</si>
  <si>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</si>
  <si>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</si>
  <si>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</si>
  <si>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</si>
  <si>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</si>
  <si>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</si>
  <si>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</si>
  <si>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</si>
  <si>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</si>
  <si>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</si>
  <si>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</si>
  <si>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</si>
  <si>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</si>
  <si>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</si>
  <si>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</si>
  <si>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</si>
  <si>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</si>
  <si>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</si>
  <si>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</si>
  <si>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</si>
  <si>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</si>
  <si>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</si>
  <si>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</si>
  <si>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</si>
  <si>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</si>
  <si>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</si>
  <si>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</si>
  <si>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</si>
  <si>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</si>
  <si>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</si>
  <si>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</si>
  <si>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</si>
  <si>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</si>
  <si>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</si>
  <si>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</si>
  <si>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</si>
  <si>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</si>
  <si>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</si>
  <si>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</si>
  <si>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</si>
  <si>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</si>
  <si>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</si>
  <si>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</si>
  <si>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</si>
  <si>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</si>
  <si>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</si>
  <si>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</si>
  <si>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</si>
  <si>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</si>
  <si>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</si>
  <si>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</si>
  <si>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</si>
  <si>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</si>
  <si>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</si>
  <si>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</si>
  <si>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</si>
  <si>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</si>
  <si>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</si>
  <si>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</si>
  <si>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</si>
  <si>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</si>
  <si>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</si>
  <si>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</si>
  <si>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</si>
  <si>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</si>
  <si>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</si>
  <si>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</si>
  <si>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</si>
  <si>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</si>
  <si>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</si>
  <si>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</si>
  <si>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</si>
  <si>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</si>
  <si>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</si>
  <si>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</si>
  <si>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</si>
  <si>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</si>
  <si>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</si>
  <si>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</si>
  <si>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</si>
  <si>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</si>
  <si>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</si>
  <si>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</si>
  <si>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</si>
  <si>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</si>
  <si>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</si>
  <si>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</si>
  <si>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</si>
  <si>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</si>
  <si>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</si>
  <si>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</si>
  <si>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</si>
  <si>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</si>
  <si>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</si>
  <si>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</si>
  <si>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</si>
  <si>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</si>
  <si>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</si>
  <si>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</si>
  <si>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</si>
  <si>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</si>
  <si>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</si>
  <si>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</si>
  <si>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</si>
  <si>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</si>
  <si>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</si>
  <si>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</si>
  <si>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</si>
  <si>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</si>
  <si>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</si>
  <si>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</si>
  <si>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</si>
  <si>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</si>
  <si>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</si>
  <si>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</si>
  <si>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</si>
  <si>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</si>
  <si>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</si>
  <si>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</si>
  <si>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</si>
  <si>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</si>
  <si>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</si>
  <si>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</si>
  <si>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</si>
  <si>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</si>
  <si>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</si>
  <si>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</si>
  <si>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</si>
  <si>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</si>
  <si>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</si>
  <si>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</si>
  <si>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</si>
  <si>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</si>
  <si>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</si>
  <si>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</si>
  <si>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</si>
  <si>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</si>
  <si>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</si>
  <si>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</si>
  <si>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</si>
  <si>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</si>
  <si>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</si>
  <si>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</si>
  <si>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</si>
  <si>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</si>
  <si>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</si>
  <si>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</si>
  <si>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</si>
  <si>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</si>
  <si>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</si>
  <si>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</si>
  <si>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</si>
  <si>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</si>
  <si>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</si>
  <si>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</si>
  <si>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</si>
  <si>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</si>
  <si>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</si>
  <si>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</si>
  <si>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</si>
  <si>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</si>
  <si>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</si>
  <si>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</si>
  <si>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</si>
  <si>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</si>
  <si>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</si>
  <si>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</si>
  <si>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</si>
  <si>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</si>
  <si>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</si>
  <si>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</si>
  <si>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</si>
  <si>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</si>
  <si>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</si>
  <si>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</si>
  <si>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</si>
  <si>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</si>
  <si>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</si>
  <si>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</si>
  <si>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</si>
  <si>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</si>
  <si>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</si>
  <si>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</si>
  <si>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</si>
  <si>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</si>
  <si>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</si>
  <si>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</si>
  <si>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</si>
  <si>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</si>
  <si>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</si>
  <si>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</si>
  <si>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</si>
  <si>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</si>
  <si>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</si>
  <si>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</si>
  <si>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</si>
  <si>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</si>
  <si>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</si>
  <si>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</si>
  <si>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</si>
  <si>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</si>
  <si>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</si>
  <si>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</si>
  <si>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</si>
  <si>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</si>
  <si>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</si>
  <si>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</si>
  <si>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</si>
  <si>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</si>
  <si>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</si>
  <si>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</si>
  <si>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</si>
  <si>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</si>
  <si>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</si>
  <si>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</si>
  <si>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</si>
  <si>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</si>
  <si>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</si>
  <si>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</si>
  <si>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</si>
  <si>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</si>
  <si>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</si>
  <si>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</si>
  <si>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</si>
  <si>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</si>
  <si>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</si>
  <si>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</si>
  <si>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</si>
  <si>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</si>
  <si>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</si>
  <si>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</si>
  <si>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</si>
  <si>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</si>
  <si>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</si>
  <si>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</si>
  <si>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</si>
  <si>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</si>
  <si>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</si>
  <si>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</si>
  <si>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</si>
  <si>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</si>
  <si>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</si>
  <si>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</si>
  <si>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</si>
  <si>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</si>
  <si>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</si>
  <si>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</si>
  <si>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</si>
  <si>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</si>
  <si>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</si>
  <si>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</si>
  <si>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</si>
  <si>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</si>
  <si>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</si>
  <si>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</si>
  <si>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</si>
  <si>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</si>
  <si>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</si>
  <si>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</si>
  <si>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</si>
  <si>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</si>
  <si>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</si>
  <si>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</si>
  <si>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</si>
  <si>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</si>
  <si>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</si>
  <si>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</si>
  <si>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</si>
  <si>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</si>
  <si>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</si>
  <si>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</si>
  <si>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</si>
  <si>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</si>
  <si>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</si>
  <si>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</si>
  <si>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</si>
  <si>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</si>
  <si>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</si>
  <si>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</si>
  <si>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</si>
  <si>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</si>
  <si>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</si>
  <si>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</si>
  <si>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</si>
  <si>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</si>
  <si>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</si>
  <si>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</si>
  <si>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</si>
  <si>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</si>
  <si>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</si>
  <si>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</si>
  <si>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</si>
  <si>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</si>
  <si>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</si>
  <si>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</si>
  <si>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</si>
  <si>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</si>
  <si>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</si>
  <si>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</si>
  <si>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</si>
  <si>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</si>
  <si>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</si>
  <si>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</si>
  <si>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</si>
  <si>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</si>
  <si>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</si>
  <si>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</si>
  <si>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</si>
  <si>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</si>
  <si>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</si>
  <si>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</si>
  <si>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</si>
  <si>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</si>
  <si>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</si>
  <si>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</si>
  <si>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</si>
  <si>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</si>
  <si>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</si>
  <si>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</si>
  <si>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</si>
  <si>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</si>
  <si>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</si>
  <si>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</si>
  <si>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</si>
  <si>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</si>
  <si>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</si>
  <si>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</si>
  <si>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</si>
  <si>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</si>
  <si>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</si>
  <si>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</si>
  <si>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</si>
  <si>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</si>
  <si>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</si>
  <si>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</si>
  <si>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</si>
  <si>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</si>
  <si>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</si>
  <si>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</si>
  <si>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</si>
  <si>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</si>
  <si>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</si>
  <si>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</si>
  <si>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</si>
  <si>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</si>
  <si>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</si>
  <si>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</si>
  <si>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</si>
  <si>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</si>
  <si>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</si>
  <si>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</si>
  <si>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</si>
  <si>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</si>
  <si>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</si>
  <si>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</si>
  <si>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</si>
  <si>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</si>
  <si>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</si>
  <si>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</si>
  <si>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</si>
  <si>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</si>
  <si>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</si>
  <si>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</si>
  <si>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</si>
  <si>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</si>
  <si>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</si>
  <si>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</si>
  <si>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</si>
  <si>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</si>
  <si>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</si>
  <si>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</si>
  <si>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</si>
  <si>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</si>
  <si>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</si>
  <si>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</si>
  <si>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</si>
  <si>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</si>
  <si>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</si>
  <si>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</si>
  <si>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</si>
  <si>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</si>
  <si>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</si>
  <si>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</si>
  <si>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</si>
  <si>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</si>
  <si>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</si>
  <si>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</si>
  <si>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</si>
  <si>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</si>
  <si>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</si>
  <si>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</si>
  <si>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</si>
  <si>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</si>
  <si>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</si>
  <si>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</si>
  <si>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</si>
  <si>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</si>
  <si>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</si>
  <si>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</si>
  <si>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</si>
  <si>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</si>
  <si>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</si>
  <si>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</si>
  <si>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</si>
  <si>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</si>
  <si>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</si>
  <si>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</si>
  <si>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</si>
  <si>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</si>
  <si>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</si>
  <si>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</si>
  <si>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</si>
  <si>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</si>
  <si>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</si>
  <si>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</si>
  <si>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</si>
  <si>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</si>
  <si>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</si>
  <si>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</si>
  <si>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</si>
  <si>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</si>
  <si>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</si>
  <si>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</si>
  <si>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</si>
  <si>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</si>
  <si>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</si>
  <si>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</si>
  <si>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</si>
  <si>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</si>
  <si>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</si>
  <si>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</si>
  <si>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</si>
  <si>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</si>
  <si>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</si>
  <si>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</si>
  <si>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</si>
  <si>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</si>
  <si>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</si>
  <si>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</si>
  <si>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</si>
  <si>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</si>
  <si>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</si>
  <si>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</si>
  <si>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</si>
  <si>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</si>
  <si>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</si>
  <si>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</si>
  <si>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</si>
  <si>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</si>
  <si>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</si>
  <si>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</si>
  <si>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</si>
  <si>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</si>
  <si>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</si>
  <si>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</si>
  <si>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</si>
  <si>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</si>
  <si>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</si>
  <si>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</si>
  <si>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</si>
  <si>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</si>
  <si>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</si>
  <si>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</si>
  <si>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</si>
  <si>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</si>
  <si>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</si>
  <si>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</si>
  <si>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</si>
  <si>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</si>
  <si>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</si>
  <si>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</si>
  <si>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</si>
  <si>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</si>
  <si>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</si>
  <si>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</si>
  <si>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</si>
  <si>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</si>
  <si>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</si>
  <si>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</si>
  <si>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</si>
  <si>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</si>
  <si>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</si>
  <si>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</si>
  <si>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</si>
  <si>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</si>
  <si>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</si>
  <si>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</si>
  <si>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</si>
  <si>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</si>
  <si>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</si>
  <si>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</si>
  <si>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</si>
  <si>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</si>
  <si>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</si>
  <si>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</si>
  <si>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</si>
  <si>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</si>
  <si>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</si>
  <si>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</si>
  <si>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</si>
  <si>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</si>
  <si>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</si>
  <si>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</si>
  <si>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</si>
  <si>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</si>
  <si>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</si>
  <si>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</si>
  <si>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</si>
  <si>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</si>
  <si>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</si>
  <si>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</si>
  <si>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</si>
  <si>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</si>
  <si>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</si>
  <si>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</si>
  <si>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</si>
  <si>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</si>
  <si>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</si>
  <si>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</si>
  <si>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</si>
  <si>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</si>
  <si>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</si>
  <si>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</si>
  <si>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</si>
  <si>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</si>
  <si>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</si>
  <si>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</si>
  <si>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</si>
  <si>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</si>
  <si>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</si>
  <si>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</si>
  <si>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</si>
  <si>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</si>
  <si>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</si>
  <si>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</si>
  <si>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</si>
  <si>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</si>
  <si>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</si>
  <si>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</si>
  <si>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</si>
  <si>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</si>
  <si>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</si>
  <si>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</si>
  <si>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</si>
  <si>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</si>
  <si>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</si>
  <si>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</si>
  <si>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</si>
  <si>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</si>
  <si>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</si>
  <si>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</si>
  <si>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</si>
  <si>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</si>
  <si>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</si>
  <si>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</si>
  <si>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</si>
  <si>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</si>
  <si>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</si>
  <si>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</si>
  <si>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</si>
  <si>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</si>
  <si>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</si>
  <si>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</si>
  <si>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</si>
  <si>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</si>
  <si>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</si>
  <si>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</si>
  <si>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</si>
  <si>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</si>
  <si>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</si>
  <si>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</si>
  <si>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</si>
  <si>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</si>
  <si>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</si>
  <si>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</si>
  <si>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</si>
  <si>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</si>
  <si>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</si>
  <si>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</si>
  <si>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</si>
  <si>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</si>
  <si>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</si>
  <si>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</si>
  <si>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</si>
  <si>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</si>
  <si>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</si>
  <si>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</si>
  <si>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</si>
  <si>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</si>
  <si>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</si>
  <si>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</si>
  <si>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</si>
  <si>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</si>
  <si>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</si>
  <si>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</si>
  <si>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</si>
  <si>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</si>
  <si>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</si>
  <si>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</si>
  <si>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</si>
  <si>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</si>
  <si>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</si>
  <si>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</si>
  <si>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</si>
  <si>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</si>
  <si>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</si>
  <si>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</si>
  <si>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</si>
  <si>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</si>
  <si>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</si>
  <si>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</si>
  <si>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</si>
  <si>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</si>
  <si>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</si>
  <si>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</si>
  <si>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</si>
  <si>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</si>
  <si>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</si>
  <si>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</si>
  <si>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</si>
  <si>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</si>
  <si>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</si>
  <si>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</si>
  <si>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</si>
  <si>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</si>
  <si>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</si>
  <si>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</si>
  <si>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</si>
  <si>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</si>
  <si>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</si>
  <si>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</si>
  <si>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</si>
  <si>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</si>
  <si>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</si>
  <si>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</si>
  <si>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</si>
  <si>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</si>
  <si>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</si>
  <si>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</si>
  <si>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</si>
  <si>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</si>
  <si>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</si>
  <si>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</si>
  <si>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</si>
  <si>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</si>
  <si>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</si>
  <si>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</si>
  <si>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</si>
  <si>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</si>
  <si>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</si>
  <si>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</si>
  <si>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</si>
  <si>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</si>
  <si>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</si>
  <si>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</si>
  <si>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</si>
  <si>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</si>
  <si>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</si>
  <si>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</si>
  <si>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</si>
  <si>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</si>
  <si>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</si>
  <si>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</si>
  <si>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</si>
  <si>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</si>
  <si>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</si>
  <si>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</si>
  <si>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</si>
  <si>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</si>
  <si>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</si>
  <si>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</si>
  <si>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</si>
  <si>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</si>
  <si>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</si>
  <si>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</si>
  <si>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</si>
  <si>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</si>
  <si>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</si>
  <si>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</si>
  <si>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</si>
  <si>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</si>
  <si>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</si>
  <si>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</si>
  <si>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</si>
  <si>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</si>
  <si>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</si>
  <si>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</si>
  <si>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</si>
  <si>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</si>
  <si>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</si>
  <si>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</si>
  <si>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</si>
  <si>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</si>
  <si>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</si>
  <si>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</si>
  <si>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</si>
  <si>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</si>
  <si>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</si>
  <si>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</si>
  <si>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</si>
  <si>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</si>
  <si>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</si>
  <si>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</si>
  <si>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</si>
  <si>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</si>
  <si>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</si>
  <si>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</si>
  <si>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</si>
  <si>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</si>
  <si>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</si>
  <si>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</si>
  <si>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</si>
  <si>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</si>
  <si>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</si>
  <si>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</si>
  <si>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</si>
  <si>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</si>
  <si>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</si>
  <si>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</si>
  <si>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</si>
  <si>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</si>
  <si>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</si>
  <si>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</si>
  <si>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</si>
  <si>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</si>
  <si>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</si>
  <si>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</si>
  <si>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</si>
  <si>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</si>
  <si>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</si>
  <si>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</si>
  <si>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</si>
  <si>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</si>
  <si>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</si>
  <si>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</si>
  <si>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</si>
  <si>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</si>
  <si>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</si>
  <si>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</si>
  <si>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</si>
  <si>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</si>
  <si>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</si>
  <si>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</si>
  <si>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</si>
  <si>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</si>
  <si>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</si>
  <si>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</si>
  <si>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</si>
  <si>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</si>
  <si>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</si>
  <si>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</si>
  <si>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</si>
  <si>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</si>
  <si>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</si>
  <si>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</si>
  <si>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</si>
  <si>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</si>
  <si>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</si>
  <si>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</si>
  <si>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</si>
  <si>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</si>
  <si>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</si>
  <si>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</si>
  <si>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</si>
  <si>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</si>
  <si>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</si>
  <si>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</si>
  <si>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</si>
  <si>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</si>
  <si>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</si>
  <si>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</si>
  <si>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</si>
  <si>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</si>
  <si>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</si>
  <si>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</si>
  <si>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</si>
  <si>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</si>
  <si>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</si>
  <si>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</si>
  <si>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</si>
  <si>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</si>
  <si>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</si>
  <si>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</si>
  <si>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</si>
  <si>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</si>
  <si>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</si>
  <si>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</si>
  <si>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</si>
  <si>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</si>
  <si>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</si>
  <si>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</si>
  <si>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</si>
  <si>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</si>
  <si>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</si>
  <si>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</si>
  <si>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</si>
  <si>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</si>
  <si>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</si>
  <si>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</si>
  <si>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</si>
  <si>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</si>
  <si>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</si>
  <si>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</si>
  <si>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</si>
  <si>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</si>
  <si>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</si>
  <si>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</si>
  <si>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</si>
  <si>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</si>
  <si>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</si>
  <si>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</si>
  <si>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</si>
  <si>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</si>
  <si>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</si>
  <si>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</si>
  <si>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</si>
  <si>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</si>
  <si>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</si>
  <si>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</si>
  <si>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</si>
  <si>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</si>
  <si>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</si>
  <si>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</si>
  <si>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</si>
  <si>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</si>
  <si>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</si>
  <si>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</si>
  <si>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</si>
  <si>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</si>
  <si>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</si>
  <si>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</si>
  <si>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</si>
  <si>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</si>
  <si>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</si>
  <si>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</si>
  <si>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</si>
  <si>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</si>
  <si>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</si>
  <si>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</si>
  <si>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</si>
  <si>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</si>
  <si>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</si>
  <si>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</si>
  <si>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</si>
  <si>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</si>
  <si>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</si>
  <si>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</si>
  <si>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</si>
  <si>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</si>
  <si>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</si>
  <si>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</si>
  <si>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</si>
  <si>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</si>
  <si>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</si>
  <si>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</si>
  <si>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</si>
  <si>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</si>
  <si>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</si>
  <si>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</si>
  <si>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</si>
  <si>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</si>
  <si>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</si>
  <si>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</si>
  <si>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</si>
  <si>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</si>
  <si>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</si>
  <si>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</si>
  <si>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</si>
  <si>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</si>
  <si>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</si>
  <si>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</si>
  <si>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</si>
  <si>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</si>
  <si>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</si>
  <si>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</si>
  <si>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</si>
  <si>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</si>
  <si>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</si>
  <si>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</si>
  <si>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</si>
  <si>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</si>
  <si>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</si>
  <si>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</si>
  <si>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</si>
  <si>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</si>
  <si>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</si>
  <si>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</si>
  <si>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</si>
  <si>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</si>
  <si>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</si>
  <si>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</si>
  <si>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</si>
  <si>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</si>
  <si>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</si>
  <si>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</si>
  <si>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</si>
  <si>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</si>
  <si>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</si>
  <si>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</si>
  <si>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</si>
  <si>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</si>
  <si>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</si>
  <si>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</si>
  <si>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</si>
  <si>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</si>
  <si>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</si>
  <si>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</si>
  <si>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</si>
  <si>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</si>
  <si>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</si>
  <si>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</si>
  <si>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</si>
  <si>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</si>
  <si>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</si>
  <si>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</si>
  <si>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</si>
  <si>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</si>
  <si>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</si>
  <si>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</si>
  <si>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</si>
  <si>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</si>
  <si>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</si>
  <si>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</si>
  <si>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</si>
  <si>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</si>
  <si>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</si>
  <si>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</si>
  <si>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</si>
  <si>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</si>
  <si>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</si>
  <si>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</si>
  <si>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</si>
  <si>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</si>
  <si>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</si>
  <si>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</si>
  <si>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</si>
  <si>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</si>
  <si>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</si>
  <si>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</si>
  <si>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</si>
  <si>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</si>
  <si>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</si>
  <si>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</si>
  <si>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</si>
  <si>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</si>
  <si>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</si>
  <si>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</si>
  <si>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</si>
  <si>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</si>
  <si>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</si>
  <si>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</si>
  <si>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</si>
  <si>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</si>
  <si>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</si>
  <si>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</si>
  <si>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</si>
  <si>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</si>
  <si>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</si>
  <si>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</si>
  <si>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</si>
  <si>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</si>
  <si>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</si>
  <si>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</si>
  <si>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</si>
  <si>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</si>
  <si>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</si>
  <si>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</si>
  <si>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</si>
  <si>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</si>
  <si>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</si>
  <si>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</si>
  <si>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</si>
  <si>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</si>
  <si>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</si>
  <si>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</si>
  <si>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</si>
  <si>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</si>
  <si>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</si>
  <si>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</si>
  <si>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</si>
  <si>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</si>
  <si>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</si>
  <si>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</si>
  <si>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</si>
  <si>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</si>
  <si>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</si>
  <si>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</si>
  <si>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</si>
  <si>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</si>
  <si>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</si>
  <si>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</si>
  <si>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</si>
  <si>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</si>
  <si>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</si>
  <si>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</si>
  <si>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</si>
  <si>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</si>
  <si>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</si>
  <si>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</si>
  <si>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</si>
  <si>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</si>
  <si>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</si>
  <si>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</si>
  <si>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</si>
  <si>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</si>
  <si>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</si>
  <si>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</si>
  <si>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</si>
  <si>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</si>
  <si>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</si>
  <si>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</si>
  <si>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</si>
  <si>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</si>
  <si>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</si>
  <si>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</si>
  <si>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</si>
  <si>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</si>
  <si>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</si>
  <si>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</si>
  <si>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</si>
  <si>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</si>
  <si>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</si>
  <si>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</si>
  <si>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</si>
  <si>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</si>
  <si>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</si>
  <si>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</si>
  <si>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</si>
  <si>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</si>
  <si>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</si>
  <si>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</si>
  <si>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</si>
  <si>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</si>
  <si>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</si>
  <si>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</si>
  <si>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</si>
  <si>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</si>
  <si>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</si>
  <si>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</si>
  <si>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</si>
  <si>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</si>
  <si>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</si>
  <si>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</si>
  <si>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</si>
  <si>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</si>
  <si>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</si>
  <si>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</si>
  <si>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</si>
  <si>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</si>
  <si>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</si>
  <si>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</si>
  <si>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</si>
  <si>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</si>
  <si>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</si>
  <si>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</si>
  <si>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</si>
  <si>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</si>
  <si>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</si>
  <si>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</si>
  <si>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</si>
  <si>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</si>
  <si>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</si>
  <si>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</si>
  <si>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</si>
  <si>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</si>
  <si>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</si>
  <si>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</si>
  <si>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</si>
  <si>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</si>
  <si>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</si>
  <si>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</si>
  <si>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</si>
  <si>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</si>
  <si>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</si>
  <si>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</si>
  <si>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</si>
  <si>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</si>
  <si>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</si>
  <si>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</si>
  <si>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</si>
  <si>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</si>
  <si>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</si>
  <si>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</si>
  <si>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</si>
  <si>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</si>
  <si>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</si>
  <si>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</si>
  <si>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</si>
  <si>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</si>
  <si>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</si>
  <si>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</si>
  <si>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</si>
  <si>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</si>
  <si>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</si>
  <si>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</si>
  <si>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</si>
  <si>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</si>
  <si>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</si>
  <si>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</si>
  <si>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</si>
  <si>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</si>
  <si>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</si>
  <si>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</si>
  <si>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</si>
  <si>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</si>
  <si>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</si>
  <si>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</si>
  <si>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</si>
  <si>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</si>
  <si>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</si>
  <si>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</si>
  <si>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</si>
  <si>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</si>
  <si>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</si>
  <si>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</si>
  <si>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</si>
  <si>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</si>
  <si>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</si>
  <si>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</si>
  <si>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</si>
  <si>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</si>
  <si>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</si>
  <si>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</si>
  <si>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</si>
  <si>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</si>
  <si>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</si>
  <si>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</si>
  <si>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</si>
  <si>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</si>
  <si>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</si>
  <si>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</si>
  <si>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</si>
  <si>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</si>
  <si>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</si>
  <si>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</si>
  <si>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</si>
  <si>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</si>
  <si>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</si>
  <si>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</si>
  <si>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</si>
  <si>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</si>
  <si>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</si>
  <si>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</si>
  <si>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</si>
  <si>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</si>
  <si>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</si>
  <si>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</si>
  <si>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</si>
  <si>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</si>
  <si>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</si>
  <si>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</si>
  <si>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</si>
  <si>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</si>
  <si>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</si>
  <si>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</si>
  <si>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</si>
  <si>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</si>
  <si>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</si>
  <si>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</si>
  <si>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</si>
  <si>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</si>
  <si>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</si>
  <si>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</si>
  <si>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</si>
  <si>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</si>
  <si>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</si>
  <si>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</si>
  <si>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</si>
  <si>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</si>
  <si>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</si>
  <si>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</si>
  <si>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</si>
  <si>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</si>
  <si>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</si>
  <si>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</si>
  <si>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</si>
  <si>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</si>
  <si>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</si>
  <si>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</si>
  <si>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</si>
  <si>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</si>
  <si>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</si>
  <si>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</si>
  <si>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</si>
  <si>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</si>
  <si>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</si>
  <si>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</si>
  <si>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</si>
  <si>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</si>
  <si>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</si>
  <si>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</si>
  <si>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</si>
  <si>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</si>
  <si>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</si>
  <si>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</si>
  <si>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</si>
  <si>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</si>
  <si>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</si>
  <si>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</si>
  <si>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</si>
  <si>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</si>
  <si>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</si>
  <si>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</si>
  <si>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</si>
  <si>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</si>
  <si>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</si>
  <si>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</si>
  <si>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</si>
  <si>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</si>
  <si>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</si>
  <si>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</si>
  <si>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</si>
  <si>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</si>
  <si>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</si>
  <si>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</si>
  <si>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</si>
  <si>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</si>
  <si>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</si>
  <si>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</si>
  <si>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</si>
  <si>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</si>
  <si>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</si>
  <si>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</si>
  <si>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</si>
  <si>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</si>
  <si>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</si>
  <si>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</si>
  <si>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</si>
  <si>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</si>
  <si>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</si>
  <si>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</si>
  <si>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</si>
  <si>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</si>
  <si>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</si>
  <si>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</si>
  <si>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</si>
  <si>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</si>
  <si>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</si>
  <si>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</si>
  <si>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</si>
  <si>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</si>
  <si>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</si>
  <si>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</si>
  <si>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</si>
  <si>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</si>
  <si>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</si>
  <si>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</si>
  <si>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</si>
  <si>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</si>
  <si>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</si>
  <si>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</si>
  <si>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</si>
  <si>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</si>
  <si>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</si>
  <si>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</si>
  <si>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</si>
  <si>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</si>
  <si>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</si>
  <si>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</si>
  <si>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</si>
  <si>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</si>
  <si>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</si>
  <si>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</si>
  <si>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</si>
  <si>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</si>
  <si>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</si>
  <si>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</si>
  <si>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</si>
  <si>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</si>
  <si>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</si>
  <si>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</si>
  <si>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</si>
  <si>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</si>
  <si>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</si>
  <si>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</si>
  <si>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</si>
  <si>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</si>
  <si>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</si>
  <si>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</si>
  <si>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</si>
  <si>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</si>
  <si>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</si>
  <si>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</si>
  <si>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</si>
  <si>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</si>
  <si>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</si>
  <si>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</si>
  <si>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</si>
  <si>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</si>
  <si>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</si>
  <si>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</si>
  <si>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</si>
  <si>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</si>
  <si>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</si>
  <si>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</si>
  <si>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</si>
  <si>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</si>
  <si>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</si>
  <si>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</si>
  <si>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</si>
  <si>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</si>
  <si>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</si>
  <si>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</si>
  <si>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</si>
  <si>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</si>
  <si>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</si>
  <si>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</si>
  <si>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</si>
  <si>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</si>
  <si>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</si>
  <si>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</si>
  <si>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</si>
  <si>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</si>
  <si>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</si>
  <si>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</si>
  <si>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</si>
  <si>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</si>
  <si>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</si>
  <si>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</si>
  <si>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</si>
  <si>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</si>
  <si>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</si>
  <si>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</si>
  <si>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</si>
  <si>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</si>
  <si>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</si>
  <si>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</si>
  <si>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</si>
  <si>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</si>
  <si>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</si>
  <si>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</si>
  <si>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</si>
  <si>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</si>
  <si>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</si>
  <si>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</si>
  <si>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</si>
  <si>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</si>
  <si>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</si>
  <si>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</si>
  <si>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</si>
  <si>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</si>
  <si>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</si>
  <si>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</si>
  <si>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</si>
  <si>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</si>
  <si>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</si>
  <si>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</si>
  <si>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</si>
  <si>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</si>
  <si>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</si>
  <si>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</si>
  <si>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</si>
  <si>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</si>
  <si>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</si>
  <si>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</si>
  <si>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</si>
  <si>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</si>
  <si>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</si>
  <si>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</si>
  <si>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</si>
  <si>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</si>
  <si>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</si>
  <si>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</si>
  <si>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</si>
  <si>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</si>
  <si>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</si>
  <si>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</si>
  <si>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</si>
  <si>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</si>
  <si>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</si>
  <si>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</si>
  <si>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</si>
  <si>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</si>
  <si>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</si>
  <si>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</si>
  <si>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</si>
  <si>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</si>
  <si>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</si>
  <si>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</si>
  <si>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</si>
  <si>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</si>
  <si>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</si>
  <si>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</si>
  <si>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</si>
  <si>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</si>
  <si>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</si>
  <si>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</si>
  <si>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</si>
  <si>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</si>
  <si>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</si>
  <si>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</si>
  <si>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</si>
  <si>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</si>
  <si>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</si>
  <si>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</si>
  <si>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</si>
  <si>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</si>
  <si>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</si>
  <si>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</si>
  <si>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</si>
  <si>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</si>
  <si>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</si>
  <si>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</si>
  <si>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</si>
  <si>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</si>
  <si>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</si>
  <si>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</si>
  <si>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</si>
  <si>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</si>
  <si>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</si>
  <si>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</si>
  <si>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</si>
  <si>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</si>
  <si>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</si>
  <si>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</si>
  <si>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</si>
  <si>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</si>
  <si>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</si>
  <si>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</si>
  <si>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</si>
  <si>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</si>
  <si>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</si>
  <si>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</si>
  <si>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</si>
  <si>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</si>
  <si>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</si>
  <si>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</si>
  <si>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</si>
  <si>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</si>
  <si>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</si>
  <si>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</si>
  <si>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</si>
  <si>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</si>
  <si>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</si>
  <si>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</si>
  <si>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</si>
  <si>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</si>
  <si>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</si>
  <si>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</si>
  <si>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</si>
  <si>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</si>
  <si>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</si>
  <si>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</si>
  <si>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</si>
  <si>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</si>
  <si>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</si>
  <si>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</si>
  <si>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</si>
  <si>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</si>
  <si>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</si>
  <si>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</si>
  <si>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</si>
  <si>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</si>
  <si>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</si>
  <si>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</si>
  <si>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</si>
  <si>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</si>
  <si>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</si>
  <si>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</si>
  <si>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</si>
  <si>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</si>
  <si>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</si>
  <si>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</si>
  <si>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</si>
  <si>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</si>
  <si>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</si>
  <si>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</si>
  <si>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</si>
  <si>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</si>
  <si>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</si>
  <si>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</si>
  <si>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</si>
  <si>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</si>
  <si>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</si>
  <si>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</si>
  <si>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</si>
  <si>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</si>
  <si>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</si>
  <si>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</si>
  <si>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</si>
  <si>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</si>
  <si>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</si>
  <si>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</si>
  <si>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</si>
  <si>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</si>
  <si>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</si>
  <si>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</si>
  <si>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</si>
  <si>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</si>
  <si>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</si>
  <si>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</si>
  <si>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</si>
  <si>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</si>
  <si>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</si>
  <si>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</si>
  <si>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</si>
  <si>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</si>
  <si>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</si>
  <si>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</si>
  <si>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</si>
  <si>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</si>
  <si>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</si>
  <si>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</si>
  <si>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</si>
  <si>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</si>
  <si>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</si>
  <si>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</si>
  <si>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</si>
  <si>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</si>
  <si>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</si>
  <si>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</si>
  <si>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</si>
  <si>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</si>
  <si>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</si>
  <si>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</si>
  <si>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</si>
  <si>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</si>
  <si>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</si>
  <si>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</si>
  <si>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</si>
  <si>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</si>
  <si>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</si>
  <si>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</si>
  <si>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</si>
  <si>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</si>
  <si>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</si>
  <si>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</si>
  <si>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</si>
  <si>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</si>
  <si>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</si>
  <si>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</si>
  <si>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</si>
  <si>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</si>
  <si>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</si>
  <si>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</si>
  <si>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</si>
  <si>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</si>
  <si>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</si>
  <si>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</si>
  <si>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</si>
  <si>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</si>
  <si>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</si>
  <si>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</si>
  <si>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</si>
  <si>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</si>
  <si>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</si>
  <si>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</si>
  <si>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</si>
  <si>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</si>
  <si>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</si>
  <si>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</si>
  <si>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</si>
  <si>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</si>
  <si>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</si>
  <si>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</si>
  <si>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</si>
  <si>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</si>
  <si>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</si>
  <si>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</si>
  <si>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</si>
  <si>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</si>
  <si>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</si>
  <si>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</si>
  <si>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</si>
  <si>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</si>
  <si>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</si>
  <si>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</si>
  <si>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</si>
  <si>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</si>
  <si>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</si>
  <si>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</si>
  <si>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</si>
  <si>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</si>
  <si>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</si>
  <si>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</si>
  <si>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</si>
  <si>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</si>
  <si>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</si>
  <si>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</si>
  <si>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</si>
  <si>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</si>
  <si>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</si>
  <si>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</si>
  <si>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</si>
  <si>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</si>
  <si>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</si>
  <si>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</si>
  <si>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</si>
  <si>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</si>
  <si>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</si>
  <si>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</si>
  <si>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</si>
  <si>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</si>
  <si>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</si>
  <si>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</si>
  <si>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</si>
  <si>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</si>
  <si>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</si>
  <si>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</si>
  <si>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</si>
  <si>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</si>
  <si>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</si>
  <si>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</si>
  <si>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</si>
  <si>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</si>
  <si>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</si>
  <si>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</si>
  <si>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</si>
  <si>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</si>
  <si>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</si>
  <si>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</si>
  <si>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</si>
  <si>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</si>
  <si>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</si>
  <si>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</si>
  <si>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</si>
  <si>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</si>
  <si>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</si>
  <si>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</si>
  <si>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</si>
  <si>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</si>
  <si>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</si>
  <si>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</si>
  <si>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</si>
  <si>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</si>
  <si>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</si>
  <si>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</si>
  <si>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</si>
  <si>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</si>
  <si>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</si>
  <si>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</si>
  <si>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</si>
  <si>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</si>
  <si>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</si>
  <si>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</si>
  <si>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</si>
  <si>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</si>
  <si>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</si>
  <si>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</si>
  <si>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</si>
  <si>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</si>
  <si>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</si>
  <si>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</si>
  <si>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</si>
  <si>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</si>
  <si>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</si>
  <si>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</si>
  <si>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</si>
  <si>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</si>
  <si>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</si>
  <si>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</si>
  <si>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</si>
  <si>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</si>
  <si>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</si>
  <si>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</si>
  <si>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</si>
  <si>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</si>
  <si>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</si>
  <si>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</si>
  <si>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</si>
  <si>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</si>
  <si>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</si>
  <si>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</si>
  <si>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</si>
  <si>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</si>
  <si>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</si>
  <si>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</si>
  <si>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</si>
  <si>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</si>
  <si>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</si>
  <si>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</si>
  <si>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</si>
  <si>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</si>
  <si>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</si>
  <si>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</si>
  <si>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</si>
  <si>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</si>
  <si>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</si>
  <si>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</si>
  <si>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</si>
  <si>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</si>
  <si>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</si>
  <si>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</si>
  <si>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</si>
  <si>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</si>
  <si>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</si>
  <si>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</si>
  <si>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</si>
  <si>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</si>
  <si>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</si>
  <si>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</si>
  <si>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</si>
  <si>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</si>
  <si>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</si>
  <si>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</si>
  <si>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</si>
  <si>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</si>
  <si>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</si>
  <si>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</si>
  <si>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</si>
  <si>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</si>
  <si>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</si>
  <si>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</si>
  <si>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</si>
  <si>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</si>
  <si>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</si>
  <si>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</si>
  <si>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</si>
  <si>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</si>
  <si>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</si>
  <si>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</si>
  <si>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</si>
  <si>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</si>
  <si>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</si>
  <si>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</si>
  <si>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</si>
  <si>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</si>
  <si>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</si>
  <si>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</si>
  <si>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</si>
  <si>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</si>
  <si>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</si>
  <si>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</si>
  <si>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</si>
  <si>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</si>
  <si>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</si>
  <si>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</si>
  <si>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</si>
  <si>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</si>
  <si>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</si>
  <si>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</si>
  <si>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</si>
  <si>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</si>
  <si>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</si>
  <si>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</si>
  <si>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</si>
  <si>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</si>
  <si>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</si>
  <si>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</si>
  <si>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</si>
  <si>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</si>
  <si>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</si>
  <si>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</si>
  <si>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</si>
  <si>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</si>
  <si>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</si>
  <si>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</si>
  <si>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</si>
  <si>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</si>
  <si>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</si>
  <si>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</si>
  <si>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</si>
  <si>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</si>
  <si>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</si>
  <si>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</si>
  <si>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</si>
  <si>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</si>
  <si>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</si>
  <si>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</si>
  <si>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</si>
  <si>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</si>
  <si>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</si>
  <si>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</si>
  <si>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</si>
  <si>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</si>
  <si>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</si>
  <si>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</si>
  <si>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</si>
  <si>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</si>
  <si>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</si>
  <si>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</si>
  <si>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</si>
  <si>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</si>
  <si>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</si>
  <si>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</si>
  <si>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</si>
  <si>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</si>
  <si>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</si>
  <si>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</si>
  <si>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</si>
  <si>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</si>
  <si>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</si>
  <si>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</si>
  <si>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</si>
  <si>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</si>
  <si>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</si>
  <si>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</si>
  <si>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</si>
  <si>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</si>
  <si>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</si>
  <si>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</si>
  <si>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</si>
  <si>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</si>
  <si>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</si>
  <si>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</si>
  <si>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</si>
  <si>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</si>
  <si>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</si>
  <si>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</si>
  <si>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</si>
  <si>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</si>
  <si>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</si>
  <si>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</si>
  <si>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</si>
  <si>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</si>
  <si>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</si>
  <si>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</si>
  <si>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</si>
  <si>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</si>
  <si>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</si>
  <si>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</si>
  <si>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</si>
  <si>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</si>
  <si>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</si>
  <si>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</si>
  <si>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</si>
  <si>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</si>
  <si>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</si>
  <si>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</si>
  <si>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</si>
  <si>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</si>
  <si>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</si>
  <si>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</si>
  <si>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</si>
  <si>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</si>
  <si>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</si>
  <si>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</si>
  <si>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</si>
  <si>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</si>
  <si>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</si>
  <si>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</si>
  <si>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</si>
  <si>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</si>
  <si>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</si>
  <si>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</si>
  <si>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</si>
  <si>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</si>
  <si>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</si>
  <si>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</si>
  <si>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</si>
  <si>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</si>
  <si>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</si>
  <si>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</si>
  <si>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</si>
  <si>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</si>
  <si>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</si>
  <si>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</si>
  <si>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</si>
  <si>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</si>
  <si>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</si>
  <si>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</si>
  <si>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</si>
  <si>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</si>
  <si>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</si>
  <si>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</si>
  <si>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</si>
  <si>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</si>
  <si>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</si>
  <si>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</si>
  <si>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</si>
  <si>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</si>
  <si>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</si>
  <si>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</si>
  <si>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</si>
  <si>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</si>
  <si>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</si>
  <si>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</si>
  <si>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</si>
  <si>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</si>
  <si>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</si>
  <si>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</si>
  <si>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</si>
  <si>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</si>
  <si>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</si>
  <si>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</si>
  <si>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</si>
  <si>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</si>
  <si>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</si>
  <si>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</si>
  <si>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</si>
  <si>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</si>
  <si>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</si>
  <si>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</si>
  <si>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</si>
  <si>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</si>
  <si>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</si>
  <si>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</si>
  <si>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</si>
  <si>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</si>
  <si>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</si>
  <si>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</si>
  <si>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</si>
  <si>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</si>
  <si>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</si>
  <si>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</si>
  <si>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</si>
  <si>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</si>
  <si>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</si>
  <si>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</si>
  <si>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</si>
  <si>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</si>
  <si>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</si>
  <si>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</si>
  <si>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</si>
  <si>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</si>
  <si>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</si>
  <si>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</si>
  <si>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</si>
  <si>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</si>
  <si>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</si>
  <si>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</si>
  <si>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</si>
  <si>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</si>
  <si>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</si>
  <si>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</si>
  <si>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</si>
  <si>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</si>
  <si>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</si>
  <si>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</si>
  <si>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</si>
  <si>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</si>
  <si>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</si>
  <si>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</si>
  <si>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</si>
  <si>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</si>
  <si>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</si>
  <si>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</si>
  <si>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</si>
  <si>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</si>
  <si>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</si>
  <si>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</si>
  <si>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</si>
  <si>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</si>
  <si>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</si>
  <si>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</si>
  <si>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</si>
  <si>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</si>
  <si>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</si>
  <si>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</si>
  <si>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</si>
  <si>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</si>
  <si>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</si>
  <si>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</si>
  <si>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</si>
  <si>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</si>
  <si>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</si>
  <si>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</si>
  <si>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</si>
  <si>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</si>
  <si>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</si>
  <si>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</si>
  <si>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</si>
  <si>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</si>
  <si>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</si>
  <si>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</si>
  <si>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</si>
  <si>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</si>
  <si>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</si>
  <si>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</si>
  <si>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</si>
  <si>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</si>
  <si>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</si>
  <si>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</si>
  <si>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</si>
  <si>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</si>
  <si>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</si>
  <si>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</si>
  <si>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</si>
  <si>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</si>
  <si>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</si>
  <si>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</si>
  <si>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</si>
  <si>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</si>
  <si>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</si>
  <si>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</si>
  <si>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</si>
  <si>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</si>
  <si>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</si>
  <si>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</si>
  <si>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</si>
  <si>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</si>
  <si>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</si>
  <si>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</si>
  <si>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</si>
  <si>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</si>
  <si>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</si>
  <si>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</si>
  <si>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</si>
  <si>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</si>
  <si>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</si>
  <si>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</si>
  <si>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</si>
  <si>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</si>
  <si>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</si>
  <si>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</si>
  <si>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</si>
  <si>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</si>
  <si>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</si>
  <si>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</si>
  <si>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</si>
  <si>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</si>
  <si>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</si>
  <si>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</si>
  <si>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</si>
  <si>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</si>
  <si>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</si>
  <si>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</si>
  <si>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</si>
  <si>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</si>
  <si>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</si>
  <si>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</si>
  <si>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</si>
  <si>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</si>
  <si>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</si>
  <si>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</si>
  <si>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</si>
  <si>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</si>
  <si>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</si>
  <si>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</si>
  <si>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</si>
  <si>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</si>
  <si>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</si>
  <si>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</si>
  <si>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</si>
  <si>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</si>
  <si>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</si>
  <si>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</si>
  <si>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</si>
  <si>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</si>
  <si>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</si>
  <si>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</si>
  <si>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</si>
  <si>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</si>
  <si>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</si>
  <si>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</si>
  <si>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</si>
  <si>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</si>
  <si>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</si>
  <si>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</si>
  <si>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</si>
  <si>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</si>
  <si>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</si>
  <si>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</si>
  <si>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</si>
  <si>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</si>
  <si>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</si>
  <si>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</si>
  <si>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</si>
  <si>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</si>
  <si>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</si>
  <si>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</si>
  <si>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</si>
  <si>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</si>
  <si>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</si>
  <si>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</si>
  <si>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</si>
  <si>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</si>
  <si>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</si>
  <si>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</si>
  <si>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</si>
  <si>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</si>
  <si>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</si>
  <si>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</si>
  <si>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</si>
  <si>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</si>
  <si>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</si>
  <si>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</si>
  <si>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</si>
  <si>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</si>
  <si>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</si>
  <si>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</si>
  <si>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</si>
  <si>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</si>
  <si>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</si>
  <si>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</si>
  <si>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</si>
  <si>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</si>
  <si>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</si>
  <si>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</si>
  <si>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</si>
  <si>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</si>
  <si>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</si>
  <si>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</si>
  <si>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</si>
  <si>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</si>
  <si>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</si>
  <si>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</si>
  <si>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</si>
  <si>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</si>
  <si>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</si>
  <si>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</si>
  <si>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</si>
  <si>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</si>
  <si>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</si>
  <si>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</si>
  <si>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</si>
  <si>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</si>
  <si>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</si>
  <si>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</si>
  <si>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</si>
  <si>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</si>
  <si>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</si>
  <si>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</si>
  <si>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</si>
  <si>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</si>
  <si>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</si>
  <si>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</si>
  <si>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</si>
  <si>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</si>
  <si>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</si>
  <si>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</si>
  <si>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</si>
  <si>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</si>
  <si>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</si>
  <si>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</si>
  <si>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</si>
  <si>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</si>
  <si>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</si>
  <si>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</si>
  <si>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</si>
  <si>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</si>
  <si>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</si>
  <si>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</si>
  <si>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</si>
  <si>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</si>
  <si>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</si>
  <si>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</si>
  <si>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</si>
  <si>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</si>
  <si>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</si>
  <si>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</si>
  <si>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</si>
  <si>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</si>
  <si>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</si>
  <si>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</si>
  <si>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</si>
  <si>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</si>
  <si>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</si>
  <si>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</si>
  <si>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</si>
  <si>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</si>
  <si>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</si>
  <si>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</si>
  <si>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</si>
  <si>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</si>
  <si>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</si>
  <si>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</si>
  <si>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</si>
  <si>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</si>
  <si>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</si>
  <si>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</si>
  <si>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</si>
  <si>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</si>
  <si>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</si>
  <si>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</si>
  <si>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</si>
  <si>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</si>
  <si>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</si>
  <si>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</si>
  <si>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</si>
  <si>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</si>
  <si>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</si>
  <si>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</si>
  <si>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</si>
  <si>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</si>
  <si>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</si>
  <si>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</si>
  <si>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</si>
  <si>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</si>
  <si>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</si>
  <si>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</si>
  <si>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</si>
  <si>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</si>
  <si>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</si>
  <si>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</si>
  <si>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</si>
  <si>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</si>
  <si>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</si>
  <si>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</si>
  <si>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</si>
  <si>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</si>
  <si>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</si>
  <si>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</si>
  <si>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</si>
  <si>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</si>
  <si>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</si>
  <si>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</si>
  <si>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</si>
  <si>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</si>
  <si>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</si>
  <si>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</si>
  <si>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</si>
  <si>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</si>
  <si>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</si>
  <si>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</si>
  <si>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</si>
  <si>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</si>
  <si>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</si>
  <si>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</si>
  <si>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</si>
  <si>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</si>
  <si>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</si>
  <si>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</si>
  <si>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</si>
  <si>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</si>
  <si>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</si>
  <si>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</si>
  <si>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</si>
  <si>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</si>
  <si>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</si>
  <si>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</si>
  <si>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</si>
  <si>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</si>
  <si>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</si>
  <si>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</si>
  <si>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</si>
  <si>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</si>
  <si>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</si>
  <si>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</si>
  <si>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</si>
  <si>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</si>
  <si>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</si>
  <si>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</si>
  <si>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</si>
  <si>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</si>
  <si>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</si>
  <si>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</si>
  <si>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</si>
  <si>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</si>
  <si>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</si>
  <si>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</si>
  <si>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</si>
  <si>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</si>
  <si>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</si>
  <si>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</si>
  <si>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</si>
  <si>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</si>
  <si>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</si>
  <si>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</si>
  <si>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</si>
  <si>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</si>
  <si>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</si>
  <si>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</si>
  <si>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</si>
  <si>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</si>
  <si>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</si>
  <si>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</si>
  <si>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</si>
  <si>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</si>
  <si>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</si>
  <si>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</si>
  <si>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</si>
  <si>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</si>
  <si>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</si>
  <si>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</si>
  <si>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</si>
  <si>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</si>
  <si>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</si>
  <si>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</si>
  <si>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</si>
  <si>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</si>
  <si>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</si>
  <si>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</si>
  <si>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</si>
  <si>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</si>
  <si>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</si>
  <si>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</si>
  <si>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</si>
  <si>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</si>
  <si>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</si>
  <si>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</si>
  <si>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</si>
  <si>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</si>
  <si>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</si>
  <si>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</si>
  <si>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</si>
  <si>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</si>
  <si>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</si>
  <si>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</si>
  <si>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</si>
  <si>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</si>
  <si>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</si>
  <si>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</si>
  <si>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</si>
  <si>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</si>
  <si>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</si>
  <si>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</si>
  <si>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</si>
  <si>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</si>
  <si>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</si>
  <si>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</si>
  <si>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</si>
  <si>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</si>
  <si>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</si>
  <si>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</si>
  <si>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</si>
  <si>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</si>
  <si>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</si>
  <si>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</si>
  <si>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</si>
  <si>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</si>
  <si>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</si>
  <si>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</si>
  <si>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</si>
  <si>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</si>
  <si>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</si>
  <si>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</si>
  <si>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</si>
  <si>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</si>
  <si>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</si>
  <si>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</si>
  <si>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</si>
  <si>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</si>
  <si>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</si>
  <si>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</si>
  <si>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</si>
  <si>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</si>
  <si>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</si>
  <si>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</si>
  <si>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</si>
  <si>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</si>
  <si>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</si>
  <si>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</si>
  <si>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</si>
  <si>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</si>
  <si>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</si>
  <si>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</si>
  <si>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</si>
  <si>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</si>
  <si>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</si>
  <si>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</si>
  <si>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</si>
  <si>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</si>
  <si>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</si>
  <si>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</si>
  <si>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</si>
  <si>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</si>
  <si>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</si>
  <si>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</si>
  <si>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</si>
  <si>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</si>
  <si>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</si>
  <si>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</si>
  <si>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</si>
  <si>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</si>
  <si>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</si>
  <si>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</si>
  <si>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</si>
  <si>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</si>
  <si>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</si>
  <si>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</si>
  <si>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</si>
  <si>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</si>
  <si>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</si>
  <si>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</si>
  <si>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</si>
  <si>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</si>
  <si>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</si>
  <si>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</si>
  <si>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</si>
  <si>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</si>
  <si>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</si>
  <si>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</si>
  <si>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</si>
  <si>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</si>
  <si>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</si>
  <si>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</si>
  <si>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</si>
  <si>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</si>
  <si>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</si>
  <si>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</si>
  <si>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</si>
  <si>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</si>
  <si>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</si>
  <si>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</si>
  <si>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</si>
  <si>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</si>
  <si>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</si>
  <si>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</si>
  <si>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</si>
  <si>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</si>
  <si>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</si>
  <si>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</si>
  <si>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</si>
  <si>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</si>
  <si>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</si>
  <si>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</si>
  <si>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</si>
  <si>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</si>
  <si>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</si>
  <si>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</si>
  <si>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</si>
  <si>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</si>
  <si>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</si>
  <si>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</si>
  <si>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</si>
  <si>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</si>
  <si>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</si>
  <si>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</si>
  <si>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</si>
  <si>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</si>
  <si>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</si>
  <si>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</si>
  <si>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</si>
  <si>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</si>
  <si>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</si>
  <si>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</si>
  <si>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</si>
  <si>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</si>
  <si>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</si>
  <si>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</si>
  <si>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</si>
  <si>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</si>
  <si>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</si>
  <si>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</si>
  <si>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</si>
  <si>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</si>
  <si>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</si>
  <si>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</si>
  <si>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</si>
  <si>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</si>
  <si>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</si>
  <si>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</si>
  <si>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</si>
  <si>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</si>
  <si>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</si>
  <si>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</si>
  <si>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</si>
  <si>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</si>
  <si>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</si>
  <si>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</si>
  <si>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</si>
  <si>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</si>
  <si>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</si>
  <si>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</si>
  <si>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</si>
  <si>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</si>
  <si>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</si>
  <si>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</si>
  <si>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</si>
  <si>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</si>
  <si>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</si>
  <si>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</si>
  <si>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</si>
  <si>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</si>
  <si>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</si>
  <si>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</si>
  <si>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</si>
  <si>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</si>
  <si>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</si>
  <si>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</si>
  <si>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</si>
  <si>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</si>
  <si>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</si>
  <si>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</si>
  <si>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</si>
  <si>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</si>
  <si>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</si>
  <si>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</si>
  <si>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</si>
  <si>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</si>
  <si>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</si>
  <si>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</si>
  <si>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</si>
  <si>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</si>
  <si>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</si>
  <si>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</si>
  <si>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</si>
  <si>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</si>
  <si>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</si>
  <si>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</si>
  <si>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</si>
  <si>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</si>
  <si>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</si>
  <si>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</si>
  <si>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</si>
  <si>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</si>
  <si>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</si>
  <si>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</si>
  <si>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</si>
  <si>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</si>
  <si>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</si>
  <si>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</si>
  <si>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</si>
  <si>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</si>
  <si>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</si>
  <si>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</si>
  <si>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</si>
  <si>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</si>
  <si>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</si>
  <si>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</si>
  <si>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</si>
  <si>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</si>
  <si>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</si>
  <si>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</si>
  <si>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</si>
  <si>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</si>
  <si>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</si>
  <si>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</si>
  <si>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</si>
  <si>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</si>
  <si>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</si>
  <si>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</si>
  <si>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</si>
  <si>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</si>
  <si>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</si>
  <si>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</si>
  <si>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</si>
  <si>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</si>
  <si>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</si>
  <si>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</si>
  <si>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</si>
  <si>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</si>
  <si>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</si>
  <si>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</si>
  <si>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</si>
  <si>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</si>
  <si>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</si>
  <si>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</si>
  <si>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</si>
  <si>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</si>
  <si>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</si>
  <si>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</si>
  <si>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</si>
  <si>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</si>
  <si>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</si>
  <si>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</si>
  <si>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</si>
  <si>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</si>
  <si>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</si>
  <si>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</si>
  <si>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</si>
  <si>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</si>
  <si>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</si>
  <si>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</si>
  <si>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</si>
  <si>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</si>
  <si>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</si>
  <si>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</si>
  <si>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</si>
  <si>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</si>
  <si>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</si>
  <si>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</si>
  <si>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</si>
  <si>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</si>
  <si>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</si>
  <si>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</si>
  <si>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</si>
  <si>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</si>
  <si>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</si>
  <si>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</si>
  <si>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</si>
  <si>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</si>
  <si>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</si>
  <si>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</si>
  <si>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</si>
  <si>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</si>
  <si>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</si>
  <si>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</si>
  <si>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</si>
  <si>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</si>
  <si>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</si>
  <si>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</si>
  <si>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</si>
  <si>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</si>
  <si>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</si>
  <si>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</si>
  <si>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</si>
  <si>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</si>
  <si>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</si>
  <si>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</si>
  <si>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</si>
  <si>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</si>
  <si>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</si>
  <si>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</si>
  <si>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</si>
  <si>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</si>
  <si>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</si>
  <si>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</si>
  <si>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</si>
  <si>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</si>
  <si>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</si>
  <si>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</si>
  <si>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</si>
  <si>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</si>
  <si>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</si>
  <si>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</si>
  <si>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</si>
  <si>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</si>
  <si>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</si>
  <si>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</si>
  <si>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</si>
  <si>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</si>
  <si>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</si>
  <si>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</si>
  <si>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</si>
  <si>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</si>
  <si>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</si>
  <si>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</si>
  <si>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</si>
  <si>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</si>
  <si>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</si>
  <si>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</si>
  <si>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</si>
  <si>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</si>
  <si>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</si>
  <si>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</si>
  <si>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</si>
  <si>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</si>
  <si>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</si>
  <si>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</si>
  <si>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</si>
  <si>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</si>
  <si>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</si>
  <si>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</si>
  <si>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</si>
  <si>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</si>
  <si>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</si>
  <si>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</si>
  <si>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</si>
  <si>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</si>
  <si>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</si>
  <si>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</si>
  <si>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</si>
  <si>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</si>
  <si>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</si>
  <si>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</si>
  <si>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</si>
  <si>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</si>
  <si>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</si>
  <si>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</si>
  <si>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</si>
  <si>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</si>
  <si>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</si>
  <si>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</si>
  <si>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</si>
  <si>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</si>
  <si>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</si>
  <si>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</si>
  <si>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</si>
  <si>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</si>
  <si>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</si>
  <si>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</si>
  <si>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</si>
  <si>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</si>
  <si>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</si>
  <si>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</si>
  <si>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</si>
  <si>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</si>
  <si>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</si>
  <si>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</si>
  <si>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</si>
  <si>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</si>
  <si>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</si>
  <si>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</si>
  <si>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</si>
  <si>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</si>
  <si>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</si>
  <si>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</si>
  <si>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</si>
  <si>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</si>
  <si>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</si>
  <si>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</si>
  <si>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</si>
  <si>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</si>
  <si>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</si>
  <si>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</si>
  <si>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</si>
  <si>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</si>
  <si>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</si>
  <si>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</si>
  <si>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</si>
  <si>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</si>
  <si>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</si>
  <si>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</si>
  <si>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</si>
  <si>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</si>
  <si>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</si>
  <si>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</si>
  <si>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</si>
  <si>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</si>
  <si>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</si>
  <si>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</si>
  <si>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</si>
  <si>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</si>
  <si>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</si>
  <si>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</si>
  <si>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</si>
  <si>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</si>
  <si>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</si>
  <si>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</si>
  <si>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</si>
  <si>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</si>
  <si>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</si>
  <si>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</si>
  <si>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</si>
  <si>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</si>
  <si>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</si>
  <si>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</si>
  <si>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</si>
  <si>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</si>
  <si>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</si>
  <si>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</si>
  <si>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</si>
  <si>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</si>
  <si>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</si>
  <si>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</si>
  <si>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</si>
  <si>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</si>
  <si>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</si>
  <si>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</si>
  <si>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</si>
  <si>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</si>
  <si>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</si>
  <si>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</si>
  <si>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</si>
  <si>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</si>
  <si>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</si>
  <si>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</si>
  <si>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</si>
  <si>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</si>
  <si>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</si>
  <si>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</si>
  <si>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</si>
  <si>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</si>
  <si>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</si>
  <si>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</si>
  <si>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</si>
  <si>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</si>
  <si>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</si>
  <si>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</si>
  <si>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</si>
  <si>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</si>
  <si>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</si>
  <si>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</si>
  <si>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</si>
  <si>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</si>
  <si>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</si>
  <si>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</si>
  <si>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</si>
  <si>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</si>
  <si>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</si>
  <si>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</si>
  <si>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</si>
  <si>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</si>
  <si>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</si>
  <si>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</si>
  <si>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</si>
  <si>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</si>
  <si>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</si>
  <si>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</si>
  <si>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</si>
  <si>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</si>
  <si>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</si>
  <si>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</si>
  <si>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</si>
  <si>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</si>
  <si>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</si>
  <si>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</si>
  <si>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</si>
  <si>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</si>
  <si>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</si>
  <si>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</si>
  <si>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</si>
  <si>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</si>
  <si>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</si>
  <si>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</si>
  <si>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</si>
  <si>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</si>
  <si>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</si>
  <si>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</si>
  <si>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</si>
  <si>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</si>
  <si>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</si>
  <si>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</si>
  <si>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</si>
  <si>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</si>
  <si>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</si>
  <si>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</si>
  <si>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</si>
  <si>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</si>
  <si>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</si>
  <si>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</si>
  <si>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</si>
  <si>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</si>
  <si>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</si>
  <si>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</si>
  <si>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</si>
  <si>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</si>
  <si>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</si>
  <si>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</si>
  <si>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</si>
  <si>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</si>
  <si>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</si>
  <si>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</si>
  <si>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</si>
  <si>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</si>
  <si>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</si>
  <si>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</si>
  <si>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</si>
  <si>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</si>
  <si>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</si>
  <si>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</si>
  <si>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</si>
  <si>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</si>
  <si>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</si>
  <si>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</si>
  <si>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</si>
  <si>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</si>
  <si>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</si>
  <si>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</si>
  <si>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</si>
  <si>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</si>
  <si>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</si>
  <si>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</si>
  <si>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</si>
  <si>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</si>
  <si>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</si>
  <si>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</si>
  <si>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</si>
  <si>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</si>
  <si>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</si>
  <si>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</si>
  <si>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</si>
  <si>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</si>
  <si>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</si>
  <si>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</si>
  <si>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</si>
  <si>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</si>
  <si>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</si>
  <si>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</si>
  <si>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</si>
  <si>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</si>
  <si>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</si>
  <si>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</si>
  <si>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</si>
  <si>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</si>
  <si>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</si>
  <si>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</si>
  <si>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</si>
  <si>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</si>
  <si>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</si>
  <si>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</si>
  <si>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</si>
  <si>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</si>
  <si>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</si>
  <si>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</si>
  <si>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</si>
  <si>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</si>
  <si>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</si>
  <si>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</si>
  <si>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</si>
  <si>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</si>
  <si>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</si>
  <si>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</si>
  <si>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</si>
  <si>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</si>
  <si>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</si>
  <si>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</si>
  <si>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</si>
  <si>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</si>
  <si>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</si>
  <si>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</si>
  <si>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</si>
  <si>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</si>
  <si>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</si>
  <si>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</si>
  <si>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</si>
  <si>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</si>
  <si>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</si>
  <si>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</si>
  <si>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</si>
  <si>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</si>
  <si>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</si>
  <si>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</si>
  <si>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</si>
  <si>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</si>
  <si>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</si>
  <si>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</si>
  <si>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</si>
  <si>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</si>
  <si>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</si>
  <si>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</si>
  <si>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</si>
  <si>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</si>
  <si>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</si>
  <si>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</si>
  <si>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</si>
  <si>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</si>
  <si>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</si>
  <si>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</si>
  <si>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</si>
  <si>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</si>
  <si>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</si>
  <si>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</si>
  <si>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</si>
  <si>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</si>
  <si>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</si>
  <si>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</si>
  <si>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</si>
  <si>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</si>
  <si>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</si>
  <si>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</si>
  <si>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</si>
  <si>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</si>
  <si>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</si>
  <si>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</si>
  <si>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</si>
  <si>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</si>
  <si>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</si>
  <si>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</si>
  <si>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</si>
  <si>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</si>
  <si>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</si>
  <si>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</si>
  <si>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</si>
  <si>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</si>
  <si>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</si>
  <si>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</si>
  <si>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</si>
  <si>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</si>
  <si>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</si>
  <si>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</si>
  <si>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</si>
  <si>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</si>
  <si>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</si>
  <si>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</si>
  <si>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</si>
  <si>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</si>
  <si>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</si>
  <si>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</si>
  <si>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</si>
  <si>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</si>
  <si>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</si>
  <si>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</si>
  <si>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</si>
  <si>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</si>
  <si>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</si>
  <si>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</si>
  <si>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</si>
  <si>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</si>
  <si>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</si>
  <si>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</si>
  <si>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</si>
  <si>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</si>
  <si>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</si>
  <si>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</si>
  <si>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</si>
  <si>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</si>
  <si>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</si>
  <si>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</si>
  <si>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</si>
  <si>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</si>
  <si>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</si>
  <si>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</si>
  <si>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</si>
  <si>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</si>
  <si>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</si>
  <si>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</si>
  <si>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</si>
  <si>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</si>
  <si>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</si>
  <si>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</si>
  <si>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</si>
  <si>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</si>
  <si>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</si>
  <si>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</si>
  <si>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</si>
  <si>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</si>
  <si>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</si>
  <si>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</si>
  <si>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</si>
  <si>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</si>
  <si>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</si>
  <si>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</si>
  <si>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</si>
  <si>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</si>
  <si>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</si>
  <si>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</si>
  <si>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</si>
  <si>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</si>
  <si>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</si>
  <si>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</si>
  <si>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</si>
  <si>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</si>
  <si>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</si>
  <si>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</si>
  <si>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</si>
  <si>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</si>
  <si>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</si>
  <si>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</si>
  <si>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</si>
  <si>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</si>
  <si>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</si>
  <si>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</si>
  <si>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</si>
  <si>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</si>
  <si>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</si>
  <si>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</si>
  <si>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</si>
  <si>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</si>
  <si>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</si>
  <si>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</si>
  <si>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</si>
  <si>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</si>
  <si>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</si>
  <si>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</si>
  <si>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</si>
  <si>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</si>
  <si>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</si>
  <si>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</si>
  <si>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</si>
  <si>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</si>
  <si>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</si>
  <si>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</si>
  <si>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</si>
  <si>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</si>
  <si>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</si>
  <si>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</si>
  <si>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</si>
  <si>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</si>
  <si>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</si>
  <si>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</si>
  <si>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</si>
  <si>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</si>
  <si>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</si>
  <si>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</si>
  <si>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</si>
  <si>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</si>
  <si>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</si>
  <si>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</si>
  <si>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</si>
  <si>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</si>
  <si>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</si>
  <si>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</si>
  <si>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</si>
  <si>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</si>
  <si>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</si>
  <si>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</si>
  <si>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</si>
  <si>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</si>
  <si>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</si>
  <si>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</si>
  <si>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</si>
  <si>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</si>
  <si>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</si>
  <si>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</si>
  <si>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</si>
  <si>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</si>
  <si>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</si>
  <si>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</si>
  <si>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</si>
  <si>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</si>
  <si>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</si>
  <si>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</si>
  <si>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</si>
  <si>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</si>
  <si>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</si>
  <si>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</si>
  <si>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</si>
  <si>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</si>
  <si>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</si>
  <si>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</si>
  <si>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</si>
  <si>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</si>
  <si>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</si>
  <si>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</si>
  <si>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</si>
  <si>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</si>
  <si>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</si>
  <si>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</si>
  <si>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</si>
  <si>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</si>
  <si>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</si>
  <si>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</si>
  <si>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</si>
  <si>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</si>
  <si>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</si>
  <si>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</si>
  <si>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</si>
  <si>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</si>
  <si>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</si>
  <si>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</si>
  <si>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</si>
  <si>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</si>
  <si>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</si>
  <si>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</si>
  <si>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</si>
  <si>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</si>
  <si>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</si>
  <si>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</si>
  <si>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</si>
  <si>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</si>
  <si>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</si>
  <si>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</si>
  <si>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</si>
  <si>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</si>
  <si>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</si>
  <si>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</si>
  <si>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</si>
  <si>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</si>
  <si>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</si>
  <si>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</si>
  <si>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</si>
  <si>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</si>
  <si>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</si>
  <si>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</si>
  <si>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</si>
  <si>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</si>
  <si>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</si>
  <si>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</si>
  <si>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</si>
  <si>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</si>
  <si>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</si>
  <si>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</si>
  <si>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</si>
  <si>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</si>
  <si>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</si>
  <si>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</si>
  <si>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</si>
  <si>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</si>
  <si>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</si>
  <si>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</si>
  <si>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</si>
  <si>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</si>
  <si>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</si>
  <si>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</si>
  <si>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</si>
  <si>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</si>
  <si>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</si>
  <si>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</si>
  <si>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</si>
  <si>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</si>
  <si>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</si>
  <si>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</si>
  <si>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</si>
  <si>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</si>
  <si>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</si>
  <si>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</si>
  <si>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</si>
  <si>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</si>
  <si>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</si>
  <si>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</si>
  <si>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</si>
  <si>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</si>
  <si>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</si>
  <si>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</si>
  <si>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</si>
  <si>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</si>
  <si>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</si>
  <si>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</si>
  <si>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</si>
  <si>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</si>
  <si>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</si>
  <si>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</si>
  <si>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</si>
  <si>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</si>
  <si>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</si>
  <si>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</si>
  <si>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</si>
  <si>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</si>
  <si>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</si>
  <si>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</si>
  <si>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</si>
  <si>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</si>
  <si>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</si>
  <si>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</si>
  <si>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</si>
  <si>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</si>
  <si>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</si>
  <si>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</si>
  <si>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</si>
  <si>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</si>
  <si>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</si>
  <si>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</si>
  <si>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</si>
  <si>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</si>
  <si>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</si>
  <si>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</si>
  <si>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</si>
  <si>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</si>
  <si>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</si>
  <si>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</si>
  <si>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</si>
  <si>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</si>
  <si>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</si>
  <si>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</si>
  <si>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</si>
  <si>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</si>
  <si>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</si>
  <si>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</si>
  <si>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</si>
  <si>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</si>
  <si>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</si>
  <si>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</si>
  <si>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</si>
  <si>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</si>
  <si>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</si>
  <si>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</si>
  <si>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</si>
  <si>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</si>
  <si>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</si>
  <si>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</si>
  <si>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</si>
  <si>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</si>
  <si>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</si>
  <si>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</si>
  <si>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</si>
  <si>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</si>
  <si>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</si>
  <si>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</si>
  <si>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</si>
  <si>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</si>
  <si>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</si>
  <si>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</si>
  <si>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</si>
  <si>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</si>
  <si>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</si>
  <si>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</si>
  <si>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</si>
  <si>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</si>
  <si>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</si>
  <si>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</si>
  <si>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</si>
  <si>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</si>
  <si>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</si>
  <si>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</si>
  <si>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</si>
  <si>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</si>
  <si>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</si>
  <si>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</si>
  <si>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</si>
  <si>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</si>
  <si>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</si>
  <si>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</si>
  <si>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</si>
  <si>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</si>
  <si>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</si>
  <si>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</si>
  <si>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</si>
  <si>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</si>
  <si>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</si>
  <si>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</si>
  <si>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</si>
  <si>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</si>
  <si>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</si>
  <si>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</si>
  <si>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</si>
  <si>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</si>
  <si>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</si>
  <si>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</si>
  <si>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</si>
  <si>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</si>
  <si>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</si>
  <si>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</si>
  <si>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</si>
  <si>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</si>
  <si>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</si>
  <si>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</si>
  <si>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</si>
  <si>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</si>
  <si>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</si>
  <si>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</si>
  <si>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</si>
  <si>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</si>
  <si>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</si>
  <si>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</si>
  <si>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</si>
  <si>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</si>
  <si>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</si>
  <si>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</si>
  <si>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</si>
  <si>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</si>
  <si>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</si>
  <si>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</si>
  <si>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</si>
  <si>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</si>
  <si>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</si>
  <si>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</si>
  <si>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</si>
  <si>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</si>
  <si>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</si>
  <si>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</si>
  <si>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</si>
  <si>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</si>
  <si>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</si>
  <si>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</si>
  <si>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</si>
  <si>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</si>
  <si>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</si>
  <si>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</si>
  <si>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</si>
  <si>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</si>
  <si>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</si>
  <si>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</si>
  <si>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</si>
  <si>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</si>
  <si>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</si>
  <si>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</si>
  <si>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</si>
  <si>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</si>
  <si>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</si>
  <si>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</si>
  <si>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</si>
  <si>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</si>
  <si>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</si>
  <si>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</si>
  <si>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</si>
  <si>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</si>
  <si>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</si>
  <si>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</si>
  <si>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</si>
  <si>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</si>
  <si>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</si>
  <si>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</si>
  <si>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</si>
  <si>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</si>
  <si>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</si>
  <si>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</si>
  <si>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</si>
  <si>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</si>
  <si>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</si>
  <si>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</si>
  <si>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</si>
  <si>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</si>
  <si>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</si>
  <si>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</si>
  <si>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</si>
  <si>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</si>
  <si>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</si>
  <si>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</si>
  <si>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</si>
  <si>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</si>
  <si>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</si>
  <si>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</si>
  <si>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</si>
  <si>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</si>
  <si>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</si>
  <si>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</si>
  <si>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</si>
  <si>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</si>
  <si>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</si>
  <si>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</si>
  <si>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</si>
  <si>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</si>
  <si>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</si>
  <si>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</si>
  <si>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</si>
  <si>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</si>
  <si>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</si>
  <si>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</si>
  <si>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</si>
  <si>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</si>
  <si>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</si>
  <si>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</si>
  <si>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</si>
  <si>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</si>
  <si>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</si>
  <si>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</si>
  <si>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</si>
  <si>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</si>
  <si>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</si>
  <si>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</si>
  <si>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</si>
  <si>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</si>
  <si>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</si>
  <si>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</si>
  <si>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</si>
  <si>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</si>
  <si>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</si>
  <si>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</si>
  <si>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</si>
  <si>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</si>
  <si>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</si>
  <si>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</si>
  <si>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</si>
  <si>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</si>
  <si>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</si>
  <si>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</si>
  <si>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</si>
  <si>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</si>
  <si>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</si>
  <si>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</si>
  <si>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</si>
  <si>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</si>
  <si>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</si>
  <si>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</si>
  <si>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</si>
  <si>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</si>
  <si>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</si>
  <si>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</si>
  <si>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</si>
  <si>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</si>
  <si>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</si>
  <si>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</si>
  <si>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</si>
  <si>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</si>
  <si>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</si>
  <si>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</si>
  <si>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</si>
  <si>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</si>
  <si>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</si>
  <si>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</si>
  <si>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</si>
  <si>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</si>
  <si>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</si>
  <si>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</si>
  <si>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</si>
  <si>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</si>
  <si>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</si>
  <si>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</si>
  <si>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</si>
  <si>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</si>
  <si>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</si>
  <si>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</si>
  <si>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</si>
  <si>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</si>
  <si>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</si>
  <si>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</si>
  <si>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</si>
  <si>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</si>
  <si>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</si>
  <si>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</si>
  <si>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</si>
  <si>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</si>
  <si>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</si>
  <si>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</si>
  <si>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</si>
  <si>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</si>
  <si>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</si>
  <si>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</si>
  <si>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</si>
  <si>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</si>
  <si>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</si>
  <si>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</si>
  <si>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</si>
  <si>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</si>
  <si>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</si>
  <si>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</si>
  <si>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</si>
  <si>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</si>
  <si>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</si>
  <si>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</si>
  <si>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</si>
  <si>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</si>
  <si>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</si>
  <si>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</si>
  <si>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</si>
  <si>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</si>
  <si>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</si>
  <si>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</si>
  <si>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</si>
  <si>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</si>
  <si>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</si>
  <si>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</si>
  <si>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</si>
  <si>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</si>
  <si>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</si>
  <si>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</si>
  <si>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</si>
  <si>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</si>
  <si>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</si>
  <si>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</si>
  <si>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</si>
  <si>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</si>
  <si>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</si>
  <si>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</si>
  <si>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</si>
  <si>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</si>
  <si>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</si>
  <si>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</si>
  <si>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</si>
  <si>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</si>
  <si>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</si>
  <si>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</si>
  <si>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</si>
  <si>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</si>
  <si>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</si>
  <si>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</si>
  <si>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</si>
  <si>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</si>
  <si>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</si>
  <si>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</si>
  <si>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</si>
  <si>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</si>
  <si>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</si>
  <si>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</si>
  <si>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</si>
  <si>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</si>
  <si>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</si>
  <si>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</si>
  <si>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</si>
  <si>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</si>
  <si>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</si>
  <si>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</si>
  <si>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</si>
  <si>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</si>
  <si>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</si>
  <si>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</si>
  <si>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</si>
  <si>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</si>
  <si>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</si>
  <si>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</si>
  <si>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</si>
  <si>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</si>
  <si>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</si>
  <si>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</si>
  <si>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</si>
  <si>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</si>
  <si>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</si>
  <si>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</si>
  <si>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</si>
  <si>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</si>
  <si>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</si>
  <si>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</si>
  <si>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</si>
  <si>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</si>
  <si>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</si>
  <si>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</si>
  <si>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</si>
  <si>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</si>
  <si>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</si>
  <si>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</si>
  <si>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</si>
  <si>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</si>
  <si>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</si>
  <si>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</si>
  <si>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</si>
  <si>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</si>
  <si>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</si>
  <si>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</si>
  <si>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</si>
  <si>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</si>
  <si>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</si>
  <si>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</si>
  <si>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</si>
  <si>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</si>
  <si>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</si>
  <si>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</si>
  <si>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</si>
  <si>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</si>
  <si>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</si>
  <si>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</si>
  <si>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</si>
  <si>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</si>
  <si>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</si>
  <si>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</si>
  <si>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</si>
  <si>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</si>
  <si>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</si>
  <si>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</si>
  <si>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</si>
  <si>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</si>
  <si>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</si>
  <si>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</si>
  <si>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</si>
  <si>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</si>
  <si>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</si>
  <si>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</si>
  <si>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</si>
  <si>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</si>
  <si>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</si>
  <si>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</si>
  <si>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</si>
  <si>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</si>
  <si>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</si>
  <si>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</si>
  <si>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</si>
  <si>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</si>
  <si>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</si>
  <si>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</si>
  <si>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</si>
  <si>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</si>
  <si>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</si>
  <si>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</si>
  <si>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</si>
  <si>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</si>
  <si>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</si>
  <si>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</si>
  <si>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</si>
  <si>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</si>
  <si>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</si>
  <si>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</si>
  <si>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</si>
  <si>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</si>
  <si>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</si>
  <si>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</si>
  <si>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</si>
  <si>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</si>
  <si>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</si>
  <si>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</si>
  <si>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</si>
  <si>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</si>
  <si>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</si>
  <si>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</si>
  <si>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</si>
  <si>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</si>
  <si>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</si>
  <si>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</si>
  <si>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</si>
  <si>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</si>
  <si>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</si>
  <si>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</si>
  <si>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</si>
  <si>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</si>
  <si>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</si>
  <si>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</si>
  <si>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</si>
  <si>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</si>
  <si>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</si>
  <si>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</si>
  <si>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</si>
  <si>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</si>
  <si>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</si>
  <si>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</si>
  <si>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</si>
  <si>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</si>
  <si>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</si>
  <si>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</si>
  <si>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</si>
  <si>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</si>
  <si>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</si>
  <si>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</si>
  <si>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</si>
  <si>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</si>
  <si>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</si>
  <si>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</si>
  <si>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</si>
  <si>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</si>
  <si>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</si>
  <si>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</si>
  <si>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</si>
  <si>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</si>
  <si>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</si>
  <si>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</si>
  <si>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</si>
  <si>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</si>
  <si>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</si>
  <si>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</si>
  <si>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</si>
  <si>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</si>
  <si>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</si>
  <si>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</si>
  <si>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</si>
  <si>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</si>
  <si>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</si>
  <si>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</si>
  <si>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</si>
  <si>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</si>
  <si>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</si>
  <si>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</si>
  <si>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</si>
  <si>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</si>
  <si>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</si>
  <si>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</si>
  <si>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</si>
  <si>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</si>
  <si>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</si>
  <si>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</si>
  <si>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</si>
  <si>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</si>
  <si>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</si>
  <si>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</si>
  <si>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</si>
  <si>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</si>
  <si>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</si>
  <si>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</si>
  <si>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</si>
  <si>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</si>
  <si>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</si>
  <si>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</si>
  <si>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</si>
  <si>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</si>
  <si>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</si>
  <si>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</si>
  <si>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</si>
  <si>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</si>
  <si>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</si>
  <si>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</si>
  <si>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</si>
  <si>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</si>
  <si>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</si>
  <si>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</si>
  <si>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</si>
  <si>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</si>
  <si>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</si>
  <si>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</si>
  <si>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</si>
  <si>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</si>
  <si>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</si>
  <si>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</si>
  <si>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</si>
  <si>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</si>
  <si>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</si>
  <si>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</si>
  <si>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</si>
  <si>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</si>
  <si>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</si>
  <si>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</si>
  <si>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</si>
  <si>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</si>
  <si>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</si>
  <si>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</si>
  <si>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</si>
  <si>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</si>
  <si>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</si>
  <si>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</si>
  <si>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</si>
  <si>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</si>
  <si>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</si>
  <si>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</si>
  <si>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</si>
  <si>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</si>
  <si>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</si>
  <si>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</si>
  <si>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</si>
  <si>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</si>
  <si>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</si>
  <si>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</si>
  <si>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</si>
  <si>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</si>
  <si>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</si>
  <si>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</si>
  <si>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</si>
  <si>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</si>
  <si>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</si>
  <si>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</si>
  <si>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</si>
  <si>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</si>
  <si>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</si>
  <si>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</si>
  <si>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</si>
  <si>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</si>
  <si>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</si>
  <si>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</si>
  <si>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</si>
  <si>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</si>
  <si>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</si>
  <si>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</si>
  <si>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</si>
  <si>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</si>
  <si>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</si>
  <si>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</si>
  <si>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</si>
  <si>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</si>
  <si>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</si>
  <si>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</si>
  <si>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</si>
  <si>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</si>
  <si>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</si>
  <si>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</si>
  <si>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</si>
  <si>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</si>
  <si>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</si>
  <si>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</si>
  <si>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</si>
  <si>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</si>
  <si>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</si>
  <si>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</si>
  <si>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</si>
  <si>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</si>
  <si>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</si>
  <si>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</si>
  <si>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</si>
  <si>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</si>
  <si>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</si>
  <si>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</si>
  <si>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</si>
  <si>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</si>
  <si>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</si>
  <si>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</si>
  <si>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</si>
  <si>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</si>
  <si>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</si>
  <si>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</si>
  <si>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</si>
  <si>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</si>
  <si>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</si>
  <si>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</si>
  <si>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</si>
  <si>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</si>
  <si>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</si>
  <si>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</si>
  <si>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</si>
  <si>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</si>
  <si>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</si>
  <si>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</si>
  <si>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</si>
  <si>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</si>
  <si>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</si>
  <si>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</si>
  <si>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</si>
  <si>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</si>
  <si>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</si>
  <si>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</si>
  <si>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</si>
  <si>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</si>
  <si>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</si>
  <si>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</si>
  <si>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</si>
  <si>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</si>
  <si>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</si>
  <si>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</si>
  <si>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</si>
  <si>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</si>
  <si>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</si>
  <si>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</si>
  <si>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</si>
  <si>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</si>
  <si>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</si>
  <si>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</si>
  <si>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</si>
  <si>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</si>
  <si>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</si>
  <si>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</si>
  <si>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</si>
  <si>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</si>
  <si>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</si>
  <si>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</si>
  <si>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</si>
  <si>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</si>
  <si>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</si>
  <si>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</si>
  <si>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</si>
  <si>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</si>
  <si>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</si>
  <si>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</si>
  <si>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</si>
  <si>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</si>
  <si>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</si>
  <si>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</si>
  <si>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</si>
  <si>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</si>
  <si>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</si>
  <si>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</si>
  <si>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</si>
  <si>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</si>
  <si>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</si>
  <si>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</si>
  <si>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</si>
  <si>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</si>
  <si>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</si>
  <si>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</si>
  <si>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</si>
  <si>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</si>
  <si>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</si>
  <si>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</si>
  <si>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</si>
  <si>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</si>
  <si>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</si>
  <si>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</si>
  <si>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</si>
  <si>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</si>
  <si>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</si>
  <si>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</si>
  <si>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</si>
  <si>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</si>
  <si>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</si>
  <si>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</si>
  <si>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</si>
  <si>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</si>
  <si>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</si>
  <si>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</si>
  <si>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</si>
  <si>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</si>
  <si>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</si>
  <si>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</si>
  <si>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</si>
  <si>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</si>
  <si>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</si>
  <si>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</si>
  <si>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</si>
  <si>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</si>
  <si>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</si>
  <si>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</si>
  <si>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</si>
  <si>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</si>
  <si>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</si>
  <si>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</si>
  <si>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</si>
  <si>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</si>
  <si>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</si>
  <si>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</si>
  <si>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</si>
  <si>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</si>
  <si>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</si>
  <si>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</si>
  <si>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</si>
  <si>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</si>
  <si>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</si>
  <si>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</si>
  <si>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</si>
  <si>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</si>
  <si>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</si>
  <si>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</si>
  <si>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</si>
  <si>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</si>
  <si>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</si>
  <si>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</si>
  <si>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</si>
  <si>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</si>
  <si>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</si>
  <si>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</si>
  <si>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</si>
  <si>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</si>
  <si>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</si>
  <si>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</si>
  <si>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</si>
  <si>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</si>
  <si>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</si>
  <si>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</si>
  <si>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</si>
  <si>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</si>
  <si>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</si>
  <si>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</si>
  <si>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</si>
  <si>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</si>
  <si>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</si>
  <si>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</si>
  <si>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</si>
  <si>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</si>
  <si>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</si>
  <si>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</si>
  <si>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</si>
  <si>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</si>
  <si>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</si>
  <si>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</si>
  <si>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</si>
  <si>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</si>
  <si>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</si>
  <si>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</si>
  <si>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</si>
  <si>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</si>
  <si>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</si>
  <si>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</si>
  <si>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</si>
  <si>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</si>
  <si>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</si>
  <si>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</si>
  <si>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</si>
  <si>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</si>
  <si>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</si>
  <si>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</si>
  <si>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</si>
  <si>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</si>
  <si>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</si>
  <si>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</si>
  <si>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</si>
  <si>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</si>
  <si>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</si>
  <si>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</si>
  <si>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</si>
  <si>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</si>
  <si>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</si>
  <si>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</si>
  <si>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</si>
  <si>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</si>
  <si>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</si>
  <si>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</si>
  <si>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</si>
  <si>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</si>
  <si>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</si>
  <si>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</si>
  <si>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</si>
  <si>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</si>
  <si>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</si>
  <si>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</si>
  <si>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</si>
  <si>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</si>
  <si>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</si>
  <si>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</si>
  <si>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</si>
  <si>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</si>
  <si>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</si>
  <si>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</si>
  <si>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</si>
  <si>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</si>
  <si>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</si>
  <si>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</si>
  <si>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</si>
  <si>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</si>
  <si>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</si>
  <si>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</si>
  <si>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</si>
  <si>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</si>
  <si>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</si>
  <si>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</si>
  <si>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</si>
  <si>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</si>
  <si>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</si>
  <si>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</si>
  <si>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</si>
  <si>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</si>
  <si>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</si>
  <si>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</si>
  <si>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</si>
  <si>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</si>
  <si>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</si>
  <si>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</si>
  <si>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</si>
  <si>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</si>
  <si>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</si>
  <si>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</si>
  <si>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</si>
  <si>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</si>
  <si>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</si>
  <si>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</si>
  <si>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</si>
  <si>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</si>
  <si>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</si>
  <si>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</si>
  <si>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</si>
  <si>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</si>
  <si>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</si>
  <si>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</si>
  <si>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</si>
  <si>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</si>
  <si>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</si>
  <si>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</si>
  <si>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</si>
  <si>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</si>
  <si>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</si>
  <si>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</si>
  <si>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</si>
  <si>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</si>
  <si>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</si>
  <si>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</si>
  <si>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</si>
  <si>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</si>
  <si>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</si>
  <si>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</si>
  <si>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</si>
  <si>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</si>
  <si>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</si>
  <si>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</si>
  <si>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</si>
  <si>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</si>
  <si>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</si>
  <si>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</si>
  <si>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</si>
  <si>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</si>
  <si>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</si>
  <si>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</si>
  <si>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</si>
  <si>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</si>
  <si>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</si>
  <si>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</si>
  <si>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</si>
  <si>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</si>
  <si>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</si>
  <si>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</si>
  <si>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</si>
  <si>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</si>
  <si>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</si>
  <si>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</si>
  <si>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</si>
  <si>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</si>
  <si>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</si>
  <si>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</si>
  <si>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</si>
  <si>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</si>
  <si>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</si>
  <si>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</si>
  <si>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</si>
  <si>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</si>
  <si>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</si>
  <si>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</si>
  <si>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</si>
  <si>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</si>
  <si>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</si>
  <si>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</si>
  <si>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</si>
  <si>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</si>
  <si>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</si>
  <si>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</si>
  <si>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</si>
  <si>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</si>
  <si>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</si>
  <si>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</si>
  <si>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</si>
  <si>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</si>
  <si>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</si>
  <si>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</si>
  <si>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</si>
  <si>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</si>
  <si>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</si>
  <si>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</si>
  <si>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</si>
  <si>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</si>
  <si>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</si>
  <si>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</si>
  <si>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</si>
  <si>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</si>
  <si>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</si>
  <si>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</si>
  <si>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</si>
  <si>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</si>
  <si>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</si>
  <si>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</si>
  <si>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</si>
  <si>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</si>
  <si>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</si>
  <si>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</si>
  <si>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</si>
  <si>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</si>
  <si>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</si>
  <si>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</si>
  <si>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</si>
  <si>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</si>
  <si>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</si>
  <si>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</si>
  <si>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</si>
  <si>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</si>
  <si>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</si>
  <si>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</si>
  <si>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</si>
  <si>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</si>
  <si>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</si>
  <si>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</si>
  <si>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</si>
  <si>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</si>
  <si>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</si>
  <si>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</si>
  <si>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</si>
  <si>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</si>
  <si>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</si>
  <si>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</si>
  <si>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</si>
  <si>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</si>
  <si>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</si>
  <si>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</si>
  <si>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</si>
  <si>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</si>
  <si>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</si>
  <si>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</si>
  <si>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</si>
  <si>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</si>
  <si>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</si>
  <si>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</si>
  <si>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</si>
  <si>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</si>
  <si>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</si>
  <si>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</si>
  <si>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</si>
  <si>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</si>
  <si>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</si>
  <si>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</si>
  <si>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</si>
  <si>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</si>
  <si>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</si>
  <si>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</si>
  <si>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</si>
  <si>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</si>
  <si>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</si>
  <si>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</si>
  <si>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</si>
  <si>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</si>
  <si>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</si>
  <si>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</si>
  <si>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</si>
  <si>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</si>
  <si>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</si>
  <si>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</si>
  <si>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</si>
  <si>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</si>
  <si>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</si>
  <si>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</si>
  <si>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</si>
  <si>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</si>
  <si>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</si>
  <si>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</si>
  <si>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</si>
  <si>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</si>
  <si>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</si>
  <si>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</si>
  <si>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</si>
  <si>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</si>
  <si>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</si>
  <si>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</si>
  <si>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</si>
  <si>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</si>
  <si>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</si>
  <si>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</si>
  <si>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</si>
  <si>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</si>
  <si>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</si>
  <si>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</si>
  <si>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</si>
  <si>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</si>
  <si>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</si>
  <si>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</si>
  <si>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</si>
  <si>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</si>
  <si>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</si>
  <si>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</si>
  <si>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</si>
  <si>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</si>
  <si>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</si>
  <si>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</si>
  <si>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</si>
  <si>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</si>
  <si>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</si>
  <si>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</si>
  <si>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</si>
  <si>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</si>
  <si>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</si>
  <si>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</si>
  <si>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</si>
  <si>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</si>
  <si>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</si>
  <si>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</si>
  <si>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</si>
  <si>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</si>
  <si>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</si>
  <si>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</si>
  <si>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</si>
  <si>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</si>
  <si>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</si>
  <si>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</si>
  <si>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</si>
  <si>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</si>
  <si>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</si>
  <si>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</si>
  <si>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</si>
  <si>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</si>
  <si>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</si>
  <si>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</si>
  <si>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</si>
  <si>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</si>
  <si>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</si>
  <si>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</si>
  <si>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</si>
  <si>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</si>
  <si>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</si>
  <si>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</si>
  <si>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</si>
  <si>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</si>
  <si>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</si>
  <si>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</si>
  <si>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</si>
  <si>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</si>
  <si>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</si>
  <si>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</si>
  <si>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</si>
  <si>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</si>
  <si>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</si>
  <si>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</si>
  <si>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</si>
  <si>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</si>
  <si>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</si>
  <si>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</si>
  <si>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</si>
  <si>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</si>
  <si>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</si>
  <si>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</si>
  <si>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</si>
  <si>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</si>
  <si>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</si>
  <si>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</si>
  <si>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</si>
  <si>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</si>
  <si>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</si>
  <si>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</si>
  <si>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</si>
  <si>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</si>
  <si>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</si>
  <si>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</si>
  <si>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</si>
  <si>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</si>
  <si>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</si>
  <si>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</si>
  <si>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</si>
  <si>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</si>
  <si>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</si>
  <si>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</si>
  <si>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</si>
  <si>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</si>
  <si>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</si>
  <si>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</si>
  <si>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</si>
  <si>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</si>
  <si>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</si>
  <si>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</si>
  <si>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</si>
  <si>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</si>
  <si>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</si>
  <si>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</si>
  <si>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</si>
  <si>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</si>
  <si>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</si>
  <si>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</si>
  <si>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</si>
  <si>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</si>
  <si>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</si>
  <si>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</si>
  <si>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</si>
  <si>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</si>
  <si>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</si>
  <si>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</si>
  <si>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</si>
  <si>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</si>
  <si>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</si>
  <si>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</si>
  <si>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</si>
  <si>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</si>
  <si>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</si>
  <si>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</si>
  <si>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</si>
  <si>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</si>
  <si>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</si>
  <si>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</si>
  <si>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</si>
  <si>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</si>
  <si>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</si>
  <si>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</si>
  <si>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</si>
  <si>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</si>
  <si>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</si>
  <si>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</si>
  <si>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</si>
  <si>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</si>
  <si>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</si>
  <si>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</si>
  <si>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</si>
  <si>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</si>
  <si>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</si>
  <si>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</si>
  <si>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</si>
  <si>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</si>
  <si>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</si>
  <si>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</si>
  <si>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</si>
  <si>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</si>
  <si>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</si>
  <si>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</si>
  <si>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</si>
  <si>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</si>
  <si>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</si>
  <si>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</si>
  <si>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</si>
  <si>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</si>
  <si>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</si>
  <si>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</si>
  <si>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</si>
  <si>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</si>
  <si>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</si>
  <si>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</si>
  <si>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</si>
  <si>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</si>
  <si>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</si>
  <si>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</si>
  <si>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</si>
  <si>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</si>
  <si>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</si>
  <si>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</si>
  <si>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</si>
  <si>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</si>
  <si>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</si>
  <si>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</si>
  <si>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</si>
  <si>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</si>
  <si>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</si>
  <si>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</si>
  <si>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</si>
  <si>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</si>
  <si>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</si>
  <si>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</si>
  <si>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</si>
  <si>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</si>
  <si>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</si>
  <si>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</si>
  <si>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</si>
  <si>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</si>
  <si>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</si>
  <si>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</si>
  <si>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</si>
  <si>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</si>
  <si>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</si>
  <si>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</si>
  <si>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</si>
  <si>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</si>
  <si>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</si>
  <si>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</si>
  <si>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</si>
  <si>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</si>
  <si>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</si>
  <si>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</si>
  <si>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</si>
  <si>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</si>
  <si>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</si>
  <si>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</si>
  <si>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</si>
  <si>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</si>
  <si>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</si>
  <si>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</si>
  <si>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</si>
  <si>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</si>
  <si>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</si>
  <si>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</si>
  <si>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</si>
  <si>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</si>
  <si>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</si>
  <si>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</si>
  <si>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</si>
  <si>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</si>
  <si>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</si>
  <si>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</si>
  <si>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</si>
  <si>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</si>
  <si>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</si>
  <si>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</si>
  <si>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</si>
  <si>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</si>
  <si>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</si>
  <si>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</si>
  <si>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</si>
  <si>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</si>
  <si>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</si>
  <si>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</si>
  <si>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</si>
  <si>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</si>
  <si>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</si>
  <si>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</si>
  <si>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</si>
  <si>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</si>
  <si>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</si>
  <si>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</si>
  <si>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</si>
  <si>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</si>
  <si>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</si>
  <si>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</si>
  <si>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</si>
  <si>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</si>
  <si>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</si>
  <si>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</si>
  <si>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</si>
  <si>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</si>
  <si>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</si>
  <si>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</si>
  <si>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</si>
  <si>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</si>
  <si>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</si>
  <si>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</si>
  <si>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</si>
  <si>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</si>
  <si>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</si>
  <si>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</si>
  <si>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</si>
  <si>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</si>
  <si>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</si>
  <si>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</si>
  <si>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</si>
  <si>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</si>
  <si>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</si>
  <si>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</si>
  <si>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</si>
  <si>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</si>
  <si>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</si>
  <si>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</si>
  <si>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</si>
  <si>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</si>
  <si>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</si>
  <si>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</si>
  <si>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</si>
  <si>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</si>
  <si>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</si>
  <si>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</si>
  <si>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</si>
  <si>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</si>
  <si>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</si>
  <si>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</si>
  <si>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</si>
  <si>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</si>
  <si>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</si>
  <si>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</si>
  <si>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</si>
  <si>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</si>
  <si>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</si>
  <si>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</si>
  <si>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</si>
  <si>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</si>
  <si>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</si>
  <si>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</si>
  <si>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</si>
  <si>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</si>
  <si>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</si>
  <si>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</si>
  <si>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</si>
  <si>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</si>
  <si>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</si>
  <si>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</si>
  <si>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</si>
  <si>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</si>
  <si>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</si>
  <si>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</si>
  <si>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</si>
  <si>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</si>
  <si>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</si>
  <si>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</si>
  <si>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</si>
  <si>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</si>
  <si>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</si>
  <si>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</si>
  <si>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</si>
  <si>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</si>
  <si>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</si>
  <si>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</si>
  <si>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</si>
  <si>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</si>
  <si>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</si>
  <si>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</si>
  <si>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</si>
  <si>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</si>
  <si>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</si>
  <si>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</si>
  <si>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</si>
  <si>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</si>
  <si>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</si>
  <si>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</si>
  <si>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</si>
  <si>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</si>
  <si>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</si>
  <si>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</si>
  <si>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</si>
  <si>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</si>
  <si>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</si>
  <si>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</si>
  <si>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</si>
  <si>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</si>
  <si>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</si>
  <si>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</si>
  <si>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</si>
  <si>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</si>
  <si>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</si>
  <si>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</si>
  <si>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</si>
  <si>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</si>
  <si>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</si>
  <si>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</si>
  <si>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</si>
  <si>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</si>
  <si>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</si>
  <si>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</si>
  <si>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</si>
  <si>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</si>
  <si>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</si>
  <si>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</si>
  <si>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</si>
  <si>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</si>
  <si>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</si>
  <si>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</si>
  <si>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</si>
  <si>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</si>
  <si>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</si>
  <si>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</si>
  <si>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</si>
  <si>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</si>
  <si>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</si>
  <si>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</si>
  <si>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</si>
  <si>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</si>
  <si>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</si>
  <si>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</si>
  <si>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</si>
  <si>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</si>
  <si>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</si>
  <si>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</si>
  <si>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</si>
  <si>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</si>
  <si>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</si>
  <si>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</si>
  <si>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</si>
  <si>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</si>
  <si>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</si>
  <si>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</si>
  <si>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</si>
  <si>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</si>
  <si>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</si>
  <si>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</si>
  <si>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</si>
  <si>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</si>
  <si>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</si>
  <si>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</si>
  <si>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</si>
  <si>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</si>
  <si>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</si>
  <si>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</si>
  <si>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</si>
  <si>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</si>
  <si>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</si>
  <si>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</si>
  <si>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</si>
  <si>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</si>
  <si>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</si>
  <si>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</si>
  <si>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</si>
  <si>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</si>
  <si>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</si>
  <si>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</si>
  <si>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</si>
  <si>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</si>
  <si>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</si>
  <si>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</si>
  <si>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</si>
  <si>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</si>
  <si>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</si>
  <si>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</si>
  <si>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</si>
  <si>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</si>
  <si>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</si>
  <si>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</si>
  <si>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</si>
  <si>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</si>
  <si>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</si>
  <si>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</si>
  <si>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</si>
  <si>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</si>
  <si>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</si>
  <si>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</si>
  <si>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</si>
  <si>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</si>
  <si>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</si>
  <si>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</si>
  <si>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</si>
  <si>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</si>
  <si>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</si>
  <si>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</si>
  <si>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</si>
  <si>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</si>
  <si>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</si>
  <si>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</si>
  <si>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</si>
  <si>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</si>
  <si>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</si>
  <si>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</si>
  <si>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</si>
  <si>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</si>
  <si>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</si>
  <si>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</si>
  <si>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</si>
  <si>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</si>
  <si>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</si>
  <si>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</si>
  <si>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</si>
  <si>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</si>
  <si>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</si>
  <si>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</si>
  <si>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</si>
  <si>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</si>
  <si>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</si>
  <si>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</si>
  <si>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</si>
  <si>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</si>
  <si>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</si>
  <si>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</si>
  <si>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</si>
  <si>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</si>
  <si>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</si>
  <si>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</si>
  <si>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</si>
  <si>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</si>
  <si>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</si>
  <si>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</si>
  <si>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</si>
  <si>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</si>
  <si>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</si>
  <si>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</si>
  <si>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</si>
  <si>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</si>
  <si>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</si>
  <si>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</si>
  <si>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</si>
  <si>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</si>
  <si>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</si>
  <si>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</si>
  <si>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</si>
  <si>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</si>
  <si>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</si>
  <si>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</si>
  <si>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</si>
  <si>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</si>
  <si>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</si>
  <si>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</si>
  <si>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</si>
  <si>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</si>
  <si>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</si>
  <si>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</si>
  <si>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</si>
  <si>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</si>
  <si>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</si>
  <si>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</si>
  <si>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</si>
  <si>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</si>
  <si>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</si>
  <si>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</si>
  <si>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</si>
  <si>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</si>
  <si>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</si>
  <si>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</si>
  <si>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</si>
  <si>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</si>
  <si>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</si>
  <si>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</si>
  <si>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</si>
  <si>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</si>
  <si>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</si>
  <si>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</si>
  <si>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</si>
  <si>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</si>
  <si>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</si>
  <si>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</si>
  <si>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</si>
  <si>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</si>
  <si>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</si>
  <si>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</si>
  <si>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</si>
  <si>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</si>
  <si>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</si>
  <si>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</si>
  <si>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</si>
  <si>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</si>
  <si>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</si>
  <si>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</si>
  <si>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</si>
  <si>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</si>
  <si>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</si>
  <si>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</si>
  <si>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</si>
  <si>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</si>
  <si>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</si>
  <si>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</si>
  <si>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</si>
  <si>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</si>
  <si>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</si>
  <si>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</si>
  <si>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</si>
  <si>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</si>
  <si>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</si>
  <si>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</si>
  <si>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</si>
  <si>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</si>
  <si>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</si>
  <si>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</si>
  <si>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</si>
  <si>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</si>
  <si>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</si>
  <si>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</si>
  <si>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</si>
  <si>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</si>
  <si>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</si>
  <si>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</si>
  <si>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</si>
  <si>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</si>
  <si>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</si>
  <si>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</si>
  <si>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</si>
  <si>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</si>
  <si>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</si>
  <si>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</si>
  <si>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</si>
  <si>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</si>
  <si>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</si>
  <si>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</si>
  <si>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</si>
  <si>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</si>
  <si>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</si>
  <si>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</si>
  <si>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</si>
  <si>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</si>
  <si>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</si>
  <si>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</si>
  <si>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</si>
  <si>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</si>
  <si>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</si>
  <si>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</si>
  <si>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</si>
  <si>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</si>
  <si>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</si>
  <si>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</si>
  <si>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</si>
  <si>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</si>
  <si>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</si>
  <si>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</si>
  <si>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</si>
  <si>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</si>
  <si>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</si>
  <si>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</si>
  <si>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</si>
  <si>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</si>
  <si>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</si>
  <si>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</si>
  <si>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</si>
  <si>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</si>
  <si>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</si>
  <si>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</si>
  <si>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</si>
  <si>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</si>
  <si>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</si>
  <si>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</si>
  <si>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</si>
  <si>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</si>
  <si>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</si>
  <si>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</si>
  <si>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</si>
  <si>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</si>
  <si>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</si>
  <si>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</si>
  <si>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</si>
  <si>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</si>
  <si>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</si>
  <si>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</si>
  <si>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</si>
  <si>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</si>
  <si>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</si>
  <si>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</si>
  <si>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</si>
  <si>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</si>
  <si>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</si>
  <si>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</si>
  <si>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</si>
  <si>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</si>
  <si>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</si>
  <si>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</si>
  <si>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</si>
  <si>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</si>
  <si>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</si>
  <si>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</si>
  <si>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</si>
  <si>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</si>
  <si>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</si>
  <si>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</si>
  <si>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</si>
  <si>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</si>
  <si>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</si>
  <si>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</si>
  <si>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</si>
  <si>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</si>
  <si>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</si>
  <si>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</si>
  <si>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</si>
  <si>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</si>
  <si>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</si>
  <si>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</si>
  <si>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</si>
  <si>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</si>
  <si>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</si>
  <si>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</si>
  <si>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</si>
  <si>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</si>
  <si>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</si>
  <si>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</si>
  <si>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</si>
  <si>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</si>
  <si>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</si>
  <si>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</si>
  <si>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</si>
  <si>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</si>
  <si>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</si>
  <si>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</si>
  <si>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</si>
  <si>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</si>
  <si>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</si>
  <si>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</si>
  <si>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</si>
  <si>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</si>
  <si>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</si>
  <si>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</si>
  <si>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</si>
  <si>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</si>
  <si>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</si>
  <si>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</si>
  <si>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</si>
  <si>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</si>
  <si>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</si>
  <si>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</si>
  <si>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</si>
  <si>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</si>
  <si>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</si>
  <si>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</si>
  <si>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</si>
  <si>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</si>
  <si>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</si>
  <si>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</si>
  <si>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</si>
  <si>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</si>
  <si>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</si>
  <si>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</si>
  <si>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</si>
  <si>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</si>
  <si>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</si>
  <si>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</si>
  <si>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</si>
  <si>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</si>
  <si>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</si>
  <si>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</si>
  <si>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</si>
  <si>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</si>
  <si>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</si>
  <si>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</si>
  <si>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</si>
  <si>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</si>
  <si>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</si>
  <si>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</si>
  <si>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</si>
  <si>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</si>
  <si>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</si>
  <si>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</si>
  <si>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</si>
  <si>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</si>
  <si>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</si>
  <si>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</si>
  <si>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</si>
  <si>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</si>
  <si>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</si>
  <si>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</si>
  <si>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</si>
  <si>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</si>
  <si>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</si>
  <si>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</si>
  <si>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</si>
  <si>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</si>
  <si>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</si>
  <si>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</si>
  <si>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</si>
  <si>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</si>
  <si>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</si>
  <si>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</si>
  <si>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</si>
  <si>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</si>
  <si>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</si>
  <si>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</si>
  <si>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</si>
  <si>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</si>
  <si>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</si>
  <si>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</si>
  <si>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</si>
  <si>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</si>
  <si>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</si>
  <si>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</si>
  <si>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</si>
  <si>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</si>
  <si>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</si>
  <si>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</si>
  <si>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</si>
  <si>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</si>
  <si>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</si>
  <si>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</si>
  <si>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</si>
  <si>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</si>
  <si>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</si>
  <si>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</si>
  <si>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</si>
  <si>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</si>
  <si>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</si>
  <si>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</si>
  <si>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</si>
  <si>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</si>
  <si>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</si>
  <si>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</si>
  <si>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</si>
  <si>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</si>
  <si>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</si>
  <si>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</si>
  <si>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</si>
  <si>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</si>
  <si>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</si>
  <si>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</si>
  <si>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</si>
  <si>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</si>
  <si>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</si>
  <si>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</si>
  <si>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</si>
  <si>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</si>
  <si>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</si>
  <si>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</si>
  <si>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</si>
  <si>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</si>
  <si>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</si>
  <si>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</si>
  <si>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</si>
  <si>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</si>
  <si>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</si>
  <si>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</si>
  <si>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</si>
  <si>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</si>
  <si>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</si>
  <si>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</si>
  <si>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</si>
  <si>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</si>
  <si>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</si>
  <si>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</si>
  <si>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</si>
  <si>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</si>
  <si>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</si>
  <si>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</si>
  <si>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</si>
  <si>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</si>
  <si>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</si>
  <si>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</si>
  <si>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</si>
  <si>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</si>
  <si>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</si>
  <si>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</si>
  <si>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</si>
  <si>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</si>
  <si>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</si>
  <si>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</si>
  <si>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</si>
  <si>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</si>
  <si>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</si>
  <si>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</si>
  <si>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</si>
  <si>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</si>
  <si>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</si>
  <si>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</si>
  <si>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</si>
  <si>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</si>
  <si>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</si>
  <si>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</si>
  <si>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</si>
  <si>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</si>
  <si>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</si>
  <si>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</si>
  <si>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</si>
  <si>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</si>
  <si>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</si>
  <si>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</si>
  <si>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</si>
  <si>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</si>
  <si>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</si>
  <si>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</si>
  <si>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</si>
  <si>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</si>
  <si>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</si>
  <si>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</si>
  <si>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</si>
  <si>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</si>
  <si>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</si>
  <si>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</si>
  <si>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</si>
  <si>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</si>
  <si>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</si>
  <si>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</si>
  <si>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</si>
  <si>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</si>
  <si>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</si>
  <si>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</si>
  <si>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</si>
  <si>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</si>
  <si>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</si>
  <si>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</si>
  <si>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</si>
  <si>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</si>
  <si>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</si>
  <si>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</si>
  <si>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</si>
  <si>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</si>
  <si>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</si>
  <si>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</si>
  <si>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</si>
  <si>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</si>
  <si>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</si>
  <si>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</si>
  <si>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</si>
  <si>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</si>
  <si>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</si>
  <si>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</si>
  <si>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</si>
  <si>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</si>
  <si>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</si>
  <si>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</si>
  <si>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</si>
  <si>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</si>
  <si>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</si>
  <si>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</si>
  <si>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</si>
  <si>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</si>
  <si>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</si>
  <si>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</si>
  <si>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</si>
  <si>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</si>
  <si>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</si>
  <si>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</si>
  <si>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</si>
  <si>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</si>
  <si>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</si>
  <si>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</si>
  <si>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</si>
  <si>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</si>
  <si>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</si>
  <si>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</si>
  <si>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</si>
  <si>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</si>
  <si>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</si>
  <si>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</si>
  <si>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</si>
  <si>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</si>
  <si>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</si>
  <si>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</si>
  <si>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</si>
  <si>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</si>
  <si>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</si>
  <si>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</si>
  <si>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</si>
  <si>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</si>
  <si>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</si>
  <si>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</si>
  <si>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</si>
  <si>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</si>
  <si>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</si>
  <si>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</si>
  <si>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</si>
  <si>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</si>
  <si>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</si>
  <si>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</si>
  <si>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</si>
  <si>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</si>
  <si>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</si>
  <si>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</si>
  <si>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</si>
  <si>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</si>
  <si>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</si>
  <si>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</si>
  <si>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</si>
  <si>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</si>
  <si>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</si>
  <si>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</si>
  <si>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</si>
  <si>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</si>
  <si>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</si>
  <si>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</si>
  <si>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</si>
  <si>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</si>
  <si>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</si>
  <si>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</si>
  <si>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</si>
  <si>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</si>
  <si>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</si>
  <si>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</si>
  <si>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</si>
  <si>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</si>
  <si>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</si>
  <si>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</si>
  <si>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</si>
  <si>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</si>
  <si>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</si>
  <si>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</si>
  <si>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</si>
  <si>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</si>
  <si>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</si>
  <si>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</si>
  <si>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</si>
  <si>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</si>
  <si>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</si>
  <si>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</si>
  <si>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</si>
  <si>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</si>
  <si>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</si>
  <si>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</si>
  <si>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</si>
  <si>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</si>
  <si>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</si>
  <si>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</si>
  <si>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</si>
  <si>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</si>
  <si>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</si>
  <si>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</si>
  <si>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</si>
  <si>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</si>
  <si>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</si>
  <si>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</si>
  <si>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</si>
  <si>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</si>
  <si>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</si>
  <si>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</si>
  <si>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</si>
  <si>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</si>
  <si>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</si>
  <si>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</si>
  <si>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</si>
  <si>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</si>
  <si>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</si>
  <si>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</si>
  <si>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</si>
  <si>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</si>
  <si>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</si>
  <si>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</si>
  <si>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</si>
  <si>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</si>
  <si>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</si>
  <si>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</si>
  <si>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</si>
  <si>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</si>
  <si>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</si>
  <si>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</si>
  <si>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</si>
  <si>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</si>
  <si>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</si>
  <si>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</si>
  <si>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</si>
  <si>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</si>
  <si>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</si>
  <si>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</si>
  <si>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</si>
  <si>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</si>
  <si>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</si>
  <si>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</si>
  <si>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</si>
  <si>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</si>
  <si>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</si>
  <si>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</si>
  <si>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</si>
  <si>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</si>
  <si>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</si>
  <si>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</si>
  <si>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</si>
  <si>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</si>
  <si>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</si>
  <si>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</si>
  <si>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</si>
  <si>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</si>
  <si>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</si>
  <si>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</si>
  <si>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</si>
  <si>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</si>
  <si>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</si>
  <si>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</si>
  <si>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</si>
  <si>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</si>
  <si>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</si>
  <si>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</si>
  <si>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</si>
  <si>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</si>
  <si>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</si>
  <si>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</si>
  <si>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</si>
  <si>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</si>
  <si>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</si>
  <si>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</si>
  <si>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</si>
  <si>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</si>
  <si>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</si>
  <si>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</si>
  <si>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</si>
  <si>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</si>
  <si>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</si>
  <si>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</si>
  <si>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</si>
  <si>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</si>
  <si>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</si>
  <si>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</si>
  <si>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</si>
  <si>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</si>
  <si>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</si>
  <si>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</si>
  <si>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</si>
  <si>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</si>
  <si>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</si>
  <si>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</si>
  <si>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</si>
  <si>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</si>
  <si>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</si>
  <si>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</si>
  <si>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</si>
  <si>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</si>
  <si>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</si>
  <si>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</si>
  <si>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</si>
  <si>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</si>
  <si>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</si>
  <si>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</si>
  <si>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</si>
  <si>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</si>
  <si>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</si>
  <si>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</si>
  <si>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</si>
  <si>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</si>
  <si>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</si>
  <si>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</si>
  <si>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</si>
  <si>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</si>
  <si>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</si>
  <si>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</si>
  <si>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</si>
  <si>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</si>
  <si>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</si>
  <si>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</si>
  <si>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</si>
  <si>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</si>
  <si>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</si>
  <si>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</si>
  <si>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</si>
  <si>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</si>
  <si>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</si>
  <si>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</si>
  <si>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</si>
  <si>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</si>
  <si>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</si>
  <si>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</si>
  <si>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</si>
  <si>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</si>
  <si>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</si>
  <si>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</si>
  <si>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</si>
  <si>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</si>
  <si>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</si>
  <si>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</si>
  <si>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</si>
  <si>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</si>
  <si>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</si>
  <si>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</si>
  <si>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</si>
  <si>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</si>
  <si>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</si>
  <si>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</si>
  <si>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</si>
  <si>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</si>
  <si>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</si>
  <si>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</si>
  <si>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</si>
  <si>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</si>
  <si>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</si>
  <si>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</si>
  <si>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</si>
  <si>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</si>
  <si>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</si>
  <si>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</si>
  <si>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</si>
  <si>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</si>
  <si>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</si>
  <si>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</si>
  <si>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</si>
  <si>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</si>
  <si>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</si>
  <si>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</si>
  <si>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</si>
  <si>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</si>
  <si>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</si>
  <si>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</si>
  <si>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</si>
  <si>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</si>
  <si>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</si>
  <si>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</si>
  <si>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</si>
  <si>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</si>
  <si>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</si>
  <si>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</si>
  <si>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</si>
  <si>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</si>
  <si>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</si>
  <si>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</si>
  <si>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</si>
  <si>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</si>
  <si>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</si>
  <si>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</si>
  <si>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</si>
  <si>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</si>
  <si>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</si>
  <si>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</si>
  <si>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</si>
  <si>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</si>
  <si>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</si>
  <si>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</si>
  <si>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</si>
  <si>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</si>
  <si>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</si>
  <si>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</si>
  <si>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</si>
  <si>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</si>
  <si>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</si>
  <si>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</si>
  <si>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</si>
  <si>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</si>
  <si>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</si>
  <si>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</si>
  <si>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</si>
  <si>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</si>
  <si>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</si>
  <si>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</si>
  <si>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</si>
  <si>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</si>
  <si>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</si>
  <si>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</si>
  <si>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</si>
  <si>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</si>
  <si>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</si>
  <si>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</si>
  <si>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</si>
  <si>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</si>
  <si>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</si>
  <si>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</si>
  <si>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</si>
  <si>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</si>
  <si>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</si>
  <si>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</si>
  <si>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</si>
  <si>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</si>
  <si>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</si>
  <si>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</si>
  <si>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</si>
  <si>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</si>
  <si>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</si>
  <si>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</si>
  <si>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</si>
  <si>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</si>
  <si>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</si>
  <si>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</si>
  <si>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</si>
  <si>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</si>
  <si>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</si>
  <si>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</si>
  <si>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</si>
  <si>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</si>
  <si>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</si>
  <si>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</si>
  <si>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</si>
  <si>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</si>
  <si>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</si>
  <si>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</si>
  <si>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</si>
  <si>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</si>
  <si>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</si>
  <si>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</si>
  <si>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</si>
  <si>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</si>
  <si>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</si>
  <si>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</si>
  <si>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</si>
  <si>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</si>
  <si>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</si>
  <si>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</si>
  <si>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</si>
  <si>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</si>
  <si>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</si>
  <si>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</si>
  <si>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</si>
  <si>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</si>
  <si>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</si>
  <si>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</si>
  <si>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</si>
  <si>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</si>
  <si>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</si>
  <si>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</si>
  <si>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</si>
  <si>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</si>
  <si>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</si>
  <si>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</si>
  <si>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</si>
  <si>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</si>
  <si>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</si>
  <si>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</si>
  <si>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</si>
  <si>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</si>
  <si>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</si>
  <si>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</si>
  <si>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</si>
  <si>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</si>
  <si>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</si>
  <si>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</si>
  <si>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</si>
  <si>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</si>
  <si>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</si>
  <si>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</si>
  <si>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</si>
  <si>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</si>
  <si>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</si>
  <si>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</si>
  <si>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</si>
  <si>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</si>
  <si>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</si>
  <si>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</si>
  <si>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</si>
  <si>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</si>
  <si>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</si>
  <si>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</si>
  <si>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</si>
  <si>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</si>
  <si>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</si>
  <si>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</si>
  <si>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</si>
  <si>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</si>
  <si>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</si>
  <si>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</si>
  <si>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</si>
  <si>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</si>
  <si>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</si>
  <si>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</si>
  <si>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</si>
  <si>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</si>
  <si>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</si>
  <si>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</si>
  <si>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</si>
  <si>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</si>
  <si>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</si>
  <si>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</si>
  <si>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</si>
  <si>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</si>
  <si>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</si>
  <si>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</si>
  <si>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</si>
  <si>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</si>
  <si>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</si>
  <si>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</si>
  <si>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</si>
  <si>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</si>
  <si>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</si>
  <si>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</si>
  <si>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</si>
  <si>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</si>
  <si>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</si>
  <si>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</si>
  <si>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</si>
  <si>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</si>
  <si>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</si>
  <si>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</si>
  <si>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</si>
  <si>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</si>
  <si>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</si>
  <si>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</si>
  <si>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</si>
  <si>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</si>
  <si>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</si>
  <si>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</si>
  <si>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</si>
  <si>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</si>
  <si>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</si>
  <si>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</si>
  <si>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</si>
  <si>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</si>
  <si>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</si>
  <si>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</si>
  <si>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</si>
  <si>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</si>
  <si>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</si>
  <si>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</si>
  <si>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</si>
  <si>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</si>
  <si>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</si>
  <si>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</si>
  <si>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</si>
  <si>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</si>
  <si>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</si>
  <si>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</si>
  <si>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</si>
  <si>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</si>
  <si>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</si>
  <si>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</si>
  <si>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</si>
  <si>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</si>
  <si>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</si>
  <si>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</si>
  <si>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</si>
  <si>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</si>
  <si>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</si>
  <si>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</si>
  <si>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</si>
  <si>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</si>
  <si>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</si>
  <si>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</si>
  <si>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</si>
  <si>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</si>
  <si>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</si>
  <si>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</si>
  <si>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</si>
  <si>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</si>
  <si>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</si>
  <si>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</si>
  <si>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</si>
  <si>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</si>
  <si>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</si>
  <si>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</si>
  <si>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</si>
  <si>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</si>
  <si>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</si>
  <si>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</si>
  <si>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</si>
  <si>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</si>
  <si>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</si>
  <si>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</si>
  <si>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</si>
  <si>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</si>
  <si>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</si>
  <si>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</si>
  <si>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</si>
  <si>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</si>
  <si>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</si>
  <si>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</si>
  <si>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</si>
  <si>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</si>
  <si>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</si>
  <si>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</si>
  <si>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</si>
  <si>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</si>
  <si>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</si>
  <si>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</si>
  <si>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</si>
  <si>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</si>
  <si>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</si>
  <si>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</si>
  <si>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</si>
  <si>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</si>
  <si>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</si>
  <si>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</si>
  <si>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</si>
  <si>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</si>
  <si>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</si>
  <si>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</si>
  <si>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</si>
  <si>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</si>
  <si>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</si>
  <si>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</si>
  <si>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</si>
  <si>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</si>
  <si>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</si>
  <si>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</si>
  <si>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</si>
  <si>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</si>
  <si>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</si>
  <si>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</si>
  <si>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</si>
  <si>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</si>
  <si>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</si>
  <si>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</si>
  <si>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</si>
  <si>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</si>
  <si>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</si>
  <si>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</si>
  <si>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</si>
  <si>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</si>
  <si>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</si>
  <si>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</si>
  <si>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</si>
  <si>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</si>
  <si>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</si>
  <si>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</si>
  <si>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</si>
  <si>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</si>
  <si>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</si>
  <si>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</si>
  <si>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</si>
  <si>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</si>
  <si>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</si>
  <si>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</si>
  <si>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</si>
  <si>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</si>
  <si>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</si>
  <si>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</si>
  <si>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</si>
  <si>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</si>
  <si>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</si>
  <si>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</si>
  <si>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</si>
  <si>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</si>
  <si>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</si>
  <si>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</si>
  <si>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</si>
  <si>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</si>
  <si>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</si>
  <si>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</si>
  <si>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</si>
  <si>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</si>
  <si>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</si>
  <si>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</si>
  <si>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</si>
  <si>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</si>
  <si>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</si>
  <si>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</si>
  <si>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</si>
  <si>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</si>
  <si>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</si>
  <si>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</si>
  <si>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</si>
  <si>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</si>
  <si>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</si>
  <si>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</si>
  <si>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</si>
  <si>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</si>
  <si>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</si>
  <si>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</si>
  <si>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</si>
  <si>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</si>
  <si>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</si>
  <si>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</si>
  <si>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</si>
  <si>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</si>
  <si>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</si>
  <si>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</si>
  <si>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</si>
  <si>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</si>
  <si>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</si>
  <si>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</si>
  <si>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</si>
  <si>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</si>
  <si>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</si>
  <si>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</si>
  <si>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</si>
  <si>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</si>
  <si>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</si>
  <si>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</si>
  <si>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</si>
  <si>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</si>
  <si>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</si>
  <si>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</si>
  <si>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</si>
  <si>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</si>
  <si>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</si>
  <si>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</si>
  <si>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</si>
  <si>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</si>
  <si>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</si>
  <si>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</si>
  <si>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</si>
  <si>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</si>
  <si>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</si>
  <si>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</si>
  <si>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</si>
  <si>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</si>
  <si>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</si>
  <si>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</si>
  <si>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</si>
  <si>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</si>
  <si>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</si>
  <si>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</si>
  <si>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</si>
  <si>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</si>
  <si>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</si>
  <si>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</si>
  <si>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</si>
  <si>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</si>
  <si>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</si>
  <si>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</si>
  <si>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</si>
  <si>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</si>
  <si>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</si>
  <si>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</si>
  <si>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</si>
  <si>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</si>
  <si>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</si>
  <si>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</si>
  <si>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</si>
  <si>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</si>
  <si>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</si>
  <si>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</si>
  <si>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</si>
  <si>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</si>
  <si>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</si>
  <si>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</si>
  <si>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</si>
  <si>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</si>
  <si>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</si>
  <si>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</si>
  <si>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</si>
  <si>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</si>
  <si>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</si>
  <si>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</si>
  <si>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</si>
  <si>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</si>
  <si>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</si>
  <si>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</si>
  <si>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</si>
  <si>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</si>
  <si>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</si>
  <si>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</si>
  <si>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</si>
  <si>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</si>
  <si>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</si>
  <si>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</si>
  <si>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</si>
  <si>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</si>
  <si>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</si>
  <si>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</si>
  <si>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</si>
  <si>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</si>
  <si>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</si>
  <si>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</si>
  <si>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</si>
  <si>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</si>
  <si>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</si>
  <si>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</si>
  <si>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</si>
  <si>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</si>
  <si>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</si>
  <si>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</si>
  <si>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</si>
  <si>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</si>
  <si>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</si>
  <si>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</si>
  <si>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</si>
  <si>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</si>
  <si>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</si>
  <si>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</si>
  <si>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</si>
  <si>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</si>
  <si>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</si>
  <si>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</si>
  <si>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</si>
  <si>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</si>
  <si>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</si>
  <si>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</si>
  <si>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</si>
  <si>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</si>
  <si>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</si>
  <si>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</si>
  <si>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</si>
  <si>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</si>
  <si>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</si>
  <si>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</si>
  <si>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</si>
  <si>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</si>
  <si>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</si>
  <si>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</si>
  <si>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</si>
  <si>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</si>
  <si>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</si>
  <si>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</si>
  <si>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</si>
  <si>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</si>
  <si>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</si>
  <si>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</si>
  <si>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</si>
  <si>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</si>
  <si>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</si>
  <si>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</si>
  <si>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</si>
  <si>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</si>
  <si>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</si>
  <si>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</si>
  <si>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</si>
  <si>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</si>
  <si>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</si>
  <si>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</si>
  <si>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</si>
  <si>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</si>
  <si>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</si>
  <si>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</si>
  <si>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</si>
  <si>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</si>
  <si>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</si>
  <si>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</si>
  <si>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</si>
  <si>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</si>
  <si>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</si>
  <si>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</si>
  <si>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</si>
  <si>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</si>
  <si>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</si>
  <si>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</si>
  <si>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</si>
  <si>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</si>
  <si>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</si>
  <si>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</si>
  <si>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</si>
  <si>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</si>
  <si>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</si>
  <si>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</si>
  <si>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</si>
  <si>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</si>
  <si>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</si>
  <si>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</si>
  <si>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</si>
  <si>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</si>
  <si>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</si>
  <si>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</si>
  <si>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</si>
  <si>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</si>
  <si>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</si>
  <si>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</si>
  <si>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</si>
  <si>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</si>
  <si>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</si>
  <si>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</si>
  <si>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</si>
  <si>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</si>
  <si>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</si>
  <si>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</si>
  <si>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</si>
  <si>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</si>
  <si>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</si>
  <si>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</si>
  <si>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</si>
  <si>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</si>
  <si>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</si>
  <si>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</si>
  <si>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</si>
  <si>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</si>
  <si>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</si>
  <si>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</si>
  <si>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</si>
  <si>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</si>
  <si>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</si>
  <si>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</si>
  <si>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</si>
  <si>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</si>
  <si>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</si>
  <si>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</si>
  <si>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</si>
  <si>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</si>
  <si>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</si>
  <si>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</si>
  <si>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</si>
  <si>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</si>
  <si>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</si>
  <si>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</si>
  <si>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</si>
  <si>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</si>
  <si>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</si>
  <si>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</si>
  <si>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</si>
  <si>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</si>
  <si>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</si>
  <si>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</si>
  <si>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</si>
  <si>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</si>
  <si>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</si>
  <si>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</si>
  <si>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</si>
  <si>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</si>
  <si>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</si>
  <si>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</si>
  <si>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</si>
  <si>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</si>
  <si>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</si>
  <si>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</si>
  <si>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</si>
  <si>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</si>
  <si>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</si>
  <si>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</si>
  <si>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</si>
  <si>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</si>
  <si>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</si>
  <si>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</si>
  <si>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</si>
  <si>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</si>
  <si>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</si>
  <si>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</si>
  <si>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</si>
  <si>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</si>
  <si>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</si>
  <si>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</si>
  <si>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</si>
  <si>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</si>
  <si>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</si>
  <si>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</si>
  <si>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</si>
  <si>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</si>
  <si>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</si>
  <si>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</si>
  <si>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</si>
  <si>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</si>
  <si>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</si>
  <si>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</si>
  <si>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</si>
  <si>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</si>
  <si>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</si>
  <si>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</si>
  <si>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</si>
  <si>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</si>
  <si>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</si>
  <si>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</si>
  <si>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</si>
  <si>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</si>
  <si>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</si>
  <si>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</si>
  <si>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</si>
  <si>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</si>
  <si>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</si>
  <si>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</si>
  <si>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</si>
  <si>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</si>
  <si>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</si>
  <si>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</si>
  <si>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</si>
  <si>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</si>
  <si>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</si>
  <si>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</si>
  <si>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</si>
  <si>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</si>
  <si>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</si>
  <si>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</si>
  <si>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</si>
  <si>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</si>
  <si>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</si>
  <si>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</si>
  <si>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</si>
  <si>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</si>
  <si>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</si>
  <si>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</si>
  <si>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</si>
  <si>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</si>
  <si>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</si>
  <si>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</si>
  <si>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</si>
  <si>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</si>
  <si>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</si>
  <si>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</si>
  <si>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</si>
  <si>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</si>
  <si>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</si>
  <si>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</si>
  <si>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</si>
  <si>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</si>
  <si>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</si>
  <si>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</si>
  <si>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</si>
  <si>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</si>
  <si>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</si>
  <si>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</si>
  <si>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</si>
  <si>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</si>
  <si>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</si>
  <si>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</si>
  <si>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</si>
  <si>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</si>
  <si>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</si>
  <si>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</si>
  <si>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</si>
  <si>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</si>
  <si>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</si>
  <si>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</si>
  <si>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</si>
  <si>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</si>
  <si>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</si>
  <si>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</si>
  <si>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</si>
  <si>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</si>
  <si>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</si>
  <si>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</si>
  <si>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</si>
  <si>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</si>
  <si>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</si>
  <si>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</si>
  <si>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</si>
  <si>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</si>
  <si>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</si>
  <si>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</si>
  <si>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</si>
  <si>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</si>
  <si>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</si>
  <si>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</si>
  <si>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</si>
  <si>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</si>
  <si>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</si>
  <si>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</si>
  <si>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</si>
  <si>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</si>
  <si>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</si>
  <si>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</si>
  <si>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</si>
  <si>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</si>
  <si>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</si>
  <si>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</si>
  <si>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</si>
  <si>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</si>
  <si>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</si>
  <si>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</si>
  <si>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</si>
  <si>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</si>
  <si>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</si>
  <si>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</si>
  <si>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</si>
  <si>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</si>
  <si>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</si>
  <si>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</si>
  <si>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</si>
  <si>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</si>
  <si>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</si>
  <si>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</si>
  <si>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</si>
  <si>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</si>
  <si>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</si>
  <si>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</si>
  <si>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</si>
  <si>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</si>
  <si>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</si>
  <si>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</si>
  <si>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</si>
  <si>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</si>
  <si>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</si>
  <si>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</si>
  <si>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</si>
  <si>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</si>
  <si>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</si>
  <si>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</si>
  <si>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</si>
  <si>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</si>
  <si>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</si>
  <si>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</si>
  <si>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</si>
  <si>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</si>
  <si>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</si>
  <si>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</si>
  <si>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</si>
  <si>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</si>
  <si>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</si>
  <si>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</si>
  <si>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</si>
  <si>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</si>
  <si>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</si>
  <si>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</si>
  <si>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</si>
  <si>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</si>
  <si>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</si>
  <si>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</si>
  <si>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</si>
  <si>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</si>
  <si>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</si>
  <si>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</si>
  <si>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</si>
  <si>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</si>
  <si>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</si>
  <si>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</si>
  <si>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</si>
  <si>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</si>
  <si>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</si>
  <si>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</si>
  <si>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</si>
  <si>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</si>
  <si>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</si>
  <si>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</si>
  <si>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</si>
  <si>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</si>
  <si>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</si>
  <si>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</si>
  <si>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</si>
  <si>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</si>
  <si>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</si>
  <si>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</si>
  <si>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</si>
  <si>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</si>
  <si>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</si>
  <si>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</si>
  <si>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</si>
  <si>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</si>
  <si>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</si>
  <si>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</si>
  <si>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</si>
  <si>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</si>
  <si>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</si>
  <si>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</si>
  <si>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</si>
  <si>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</si>
  <si>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</si>
  <si>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</si>
  <si>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</si>
  <si>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</si>
  <si>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</si>
  <si>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</si>
  <si>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</si>
  <si>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</si>
  <si>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</si>
  <si>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</si>
  <si>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</si>
  <si>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</si>
  <si>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</si>
  <si>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</si>
  <si>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</si>
  <si>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</si>
  <si>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</si>
  <si>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</si>
  <si>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</si>
  <si>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</si>
  <si>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</si>
  <si>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</si>
  <si>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</si>
  <si>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</si>
  <si>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</si>
  <si>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</si>
  <si>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</si>
  <si>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</si>
  <si>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</si>
  <si>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</si>
  <si>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</si>
  <si>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</si>
  <si>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</si>
  <si>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</si>
  <si>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</si>
  <si>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</si>
  <si>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</si>
  <si>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</si>
  <si>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</si>
  <si>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</si>
  <si>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</si>
  <si>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</si>
  <si>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</si>
  <si>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</si>
  <si>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</si>
  <si>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</si>
  <si>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</si>
  <si>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</si>
  <si>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</si>
  <si>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</si>
  <si>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</si>
  <si>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</si>
  <si>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</si>
  <si>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</si>
  <si>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</si>
  <si>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</si>
  <si>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</si>
  <si>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</si>
  <si>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</si>
  <si>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</si>
  <si>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</si>
  <si>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</si>
  <si>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</si>
  <si>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</si>
  <si>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</si>
  <si>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</si>
  <si>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</si>
  <si>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</si>
  <si>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</si>
  <si>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</si>
  <si>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</si>
  <si>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</si>
  <si>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</si>
  <si>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</si>
  <si>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</si>
  <si>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</si>
  <si>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</si>
  <si>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</si>
  <si>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</si>
  <si>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</si>
  <si>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</si>
  <si>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</si>
  <si>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</si>
  <si>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</si>
  <si>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</si>
  <si>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</si>
  <si>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</si>
  <si>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</si>
  <si>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</si>
  <si>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</si>
  <si>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</si>
  <si>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</si>
  <si>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</si>
  <si>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</si>
  <si>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</si>
  <si>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</si>
  <si>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</si>
  <si>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</si>
  <si>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</si>
  <si>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</si>
  <si>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</si>
  <si>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</si>
  <si>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</si>
  <si>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</si>
  <si>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</si>
  <si>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</si>
  <si>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</si>
  <si>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</si>
  <si>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</si>
  <si>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</si>
  <si>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</si>
  <si>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</si>
  <si>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</si>
  <si>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</si>
  <si>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</si>
  <si>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</si>
  <si>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</si>
  <si>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</si>
  <si>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</si>
  <si>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</si>
  <si>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</si>
  <si>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</si>
  <si>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</si>
  <si>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</si>
  <si>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</si>
  <si>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</si>
  <si>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</si>
  <si>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</si>
  <si>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</si>
  <si>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</si>
  <si>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</si>
  <si>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</si>
  <si>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</si>
  <si>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</si>
  <si>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</si>
  <si>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</si>
  <si>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</si>
  <si>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</si>
  <si>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</si>
  <si>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</si>
  <si>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</si>
  <si>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</si>
  <si>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</si>
  <si>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</si>
  <si>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</si>
  <si>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</si>
  <si>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</si>
  <si>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</si>
  <si>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</si>
  <si>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</si>
  <si>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</si>
  <si>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</si>
  <si>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</si>
  <si>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</si>
  <si>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</si>
  <si>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</si>
  <si>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</si>
  <si>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</si>
  <si>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</si>
  <si>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</si>
  <si>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</si>
  <si>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</si>
  <si>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</si>
  <si>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</si>
  <si>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</si>
  <si>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</si>
  <si>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</si>
  <si>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</si>
  <si>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</si>
  <si>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</si>
  <si>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</si>
  <si>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</si>
  <si>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</si>
  <si>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</si>
  <si>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</si>
  <si>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</si>
  <si>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</si>
  <si>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</si>
  <si>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</si>
  <si>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</si>
  <si>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</si>
  <si>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</si>
  <si>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</si>
  <si>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</si>
  <si>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</si>
  <si>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</si>
  <si>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</si>
  <si>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</si>
  <si>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</si>
  <si>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</si>
  <si>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</si>
  <si>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</si>
  <si>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</si>
  <si>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</si>
  <si>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</si>
  <si>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</si>
  <si>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</si>
  <si>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</si>
  <si>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</si>
  <si>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</si>
  <si>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</si>
  <si>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</si>
  <si>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</si>
  <si>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</si>
  <si>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</si>
  <si>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</si>
  <si>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</si>
  <si>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</si>
  <si>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</si>
  <si>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</si>
  <si>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</si>
  <si>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</si>
  <si>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</si>
  <si>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</si>
  <si>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</si>
  <si>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</si>
  <si>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</si>
  <si>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</si>
  <si>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</si>
  <si>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</si>
  <si>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</si>
  <si>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</si>
  <si>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</si>
  <si>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</si>
  <si>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</si>
  <si>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</si>
  <si>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</si>
  <si>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</si>
  <si>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</si>
  <si>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</si>
  <si>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</si>
  <si>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</si>
  <si>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</si>
  <si>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</si>
  <si>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</si>
  <si>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</si>
  <si>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</si>
  <si>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</si>
  <si>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</si>
  <si>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</si>
  <si>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</si>
  <si>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</si>
  <si>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</si>
  <si>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</si>
  <si>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</si>
  <si>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</si>
  <si>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</si>
  <si>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</si>
  <si>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</si>
  <si>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</si>
  <si>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</si>
  <si>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</si>
  <si>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</si>
  <si>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</si>
  <si>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</si>
  <si>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</si>
  <si>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</si>
  <si>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</si>
  <si>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</si>
  <si>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</si>
  <si>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</si>
  <si>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</si>
  <si>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</si>
  <si>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</si>
  <si>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</si>
  <si>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</si>
  <si>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</si>
  <si>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</si>
  <si>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</si>
  <si>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</si>
  <si>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</si>
  <si>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</si>
  <si>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</si>
  <si>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</si>
  <si>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</si>
  <si>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</si>
  <si>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</si>
  <si>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</si>
  <si>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</si>
  <si>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</si>
  <si>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</si>
  <si>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</si>
  <si>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</si>
  <si>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</si>
  <si>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</si>
  <si>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</si>
  <si>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</si>
  <si>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</si>
  <si>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</si>
  <si>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</si>
  <si>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</si>
  <si>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</si>
  <si>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</si>
  <si>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</si>
  <si>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</si>
  <si>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</si>
  <si>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</si>
  <si>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</si>
  <si>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</si>
  <si>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</si>
  <si>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</si>
  <si>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</si>
  <si>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</si>
  <si>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</si>
  <si>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</si>
  <si>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</si>
  <si>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</si>
  <si>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</si>
  <si>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</si>
  <si>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</si>
  <si>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</si>
  <si>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</si>
  <si>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</si>
  <si>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</si>
  <si>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</si>
  <si>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</si>
  <si>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</si>
  <si>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</si>
  <si>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</si>
  <si>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</si>
  <si>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</si>
  <si>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</si>
  <si>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</si>
  <si>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</si>
  <si>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</si>
  <si>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</si>
  <si>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</si>
  <si>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</si>
  <si>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</si>
  <si>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</si>
  <si>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</si>
  <si>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</si>
  <si>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</si>
  <si>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</si>
  <si>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</si>
  <si>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</si>
  <si>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</si>
  <si>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</si>
  <si>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</si>
  <si>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</si>
  <si>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</si>
  <si>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</si>
  <si>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</si>
  <si>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</si>
  <si>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</si>
  <si>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</si>
  <si>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</si>
  <si>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</si>
  <si>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</si>
  <si>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</si>
  <si>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</si>
  <si>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</si>
  <si>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</si>
  <si>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</si>
  <si>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</si>
  <si>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</si>
  <si>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</si>
  <si>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</si>
  <si>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</si>
  <si>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</si>
  <si>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</si>
  <si>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</si>
  <si>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</si>
  <si>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</si>
  <si>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</si>
  <si>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</si>
  <si>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</si>
  <si>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</si>
  <si>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</si>
  <si>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</si>
  <si>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</si>
  <si>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</si>
  <si>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</si>
  <si>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</si>
  <si>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</si>
  <si>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</si>
  <si>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</si>
  <si>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</si>
  <si>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</si>
  <si>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</si>
  <si>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</si>
  <si>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</si>
  <si>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</si>
  <si>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</si>
  <si>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</si>
  <si>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</si>
  <si>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</si>
  <si>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</si>
  <si>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</si>
  <si>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</si>
  <si>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</si>
  <si>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</si>
  <si>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</si>
  <si>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</si>
  <si>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</si>
  <si>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</si>
  <si>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</si>
  <si>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</si>
  <si>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</si>
  <si>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</si>
  <si>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</si>
  <si>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</si>
  <si>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</si>
  <si>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</si>
  <si>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</si>
  <si>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</si>
  <si>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</si>
  <si>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</si>
  <si>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</si>
  <si>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</si>
  <si>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</si>
  <si>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</si>
  <si>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</si>
  <si>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</si>
  <si>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</si>
  <si>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</si>
  <si>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</si>
  <si>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</si>
  <si>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</si>
  <si>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</si>
  <si>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</si>
  <si>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</si>
  <si>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</si>
  <si>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</si>
  <si>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</si>
  <si>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</si>
  <si>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</si>
  <si>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</si>
  <si>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</si>
  <si>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</si>
  <si>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</si>
  <si>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</si>
  <si>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</si>
  <si>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</si>
  <si>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</si>
  <si>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</si>
  <si>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</si>
  <si>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</si>
  <si>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</si>
  <si>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</si>
  <si>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</si>
  <si>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</si>
  <si>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</si>
  <si>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</si>
  <si>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</si>
  <si>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</si>
  <si>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</si>
  <si>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</si>
  <si>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</si>
  <si>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</si>
  <si>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</si>
  <si>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</si>
  <si>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</si>
  <si>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</si>
  <si>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</si>
  <si>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</si>
  <si>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</si>
  <si>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</si>
  <si>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</si>
  <si>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</si>
  <si>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</si>
  <si>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</si>
  <si>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</si>
  <si>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</si>
  <si>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</si>
  <si>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</si>
  <si>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</si>
  <si>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</si>
  <si>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</si>
  <si>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</si>
  <si>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</si>
  <si>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</si>
  <si>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</si>
  <si>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</si>
  <si>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</si>
  <si>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</si>
  <si>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</si>
  <si>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</si>
  <si>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</si>
  <si>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</si>
  <si>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</si>
  <si>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</si>
  <si>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</si>
  <si>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</si>
  <si>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</si>
  <si>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</si>
  <si>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</si>
  <si>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</si>
  <si>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</si>
  <si>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</si>
  <si>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</si>
  <si>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</si>
  <si>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</si>
  <si>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</si>
  <si>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</si>
  <si>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</si>
  <si>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</si>
  <si>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</si>
  <si>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</si>
  <si>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</si>
  <si>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</si>
  <si>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</si>
  <si>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</si>
  <si>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</si>
  <si>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</si>
  <si>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</si>
  <si>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</si>
  <si>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</si>
  <si>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</si>
  <si>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</si>
  <si>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</si>
  <si>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</si>
  <si>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</si>
  <si>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</si>
  <si>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</si>
  <si>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</si>
  <si>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</si>
  <si>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</si>
  <si>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</si>
  <si>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</si>
  <si>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</si>
  <si>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</si>
  <si>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</si>
  <si>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</si>
  <si>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</si>
  <si>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</si>
  <si>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</si>
  <si>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</si>
  <si>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</si>
  <si>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</si>
  <si>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</si>
  <si>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</si>
  <si>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</si>
  <si>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</si>
  <si>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</si>
  <si>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</si>
  <si>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</si>
  <si>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</si>
  <si>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</si>
  <si>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</si>
  <si>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</si>
  <si>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</si>
  <si>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</si>
  <si>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</si>
  <si>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</si>
  <si>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</si>
  <si>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</si>
  <si>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</si>
  <si>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</si>
  <si>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</si>
  <si>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</si>
  <si>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</si>
  <si>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</si>
  <si>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</si>
  <si>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</si>
  <si>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</si>
  <si>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</si>
  <si>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</si>
  <si>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</si>
  <si>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</si>
  <si>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</si>
  <si>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</si>
  <si>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</si>
  <si>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</si>
  <si>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</si>
  <si>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</si>
  <si>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</si>
  <si>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</si>
  <si>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</si>
  <si>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</si>
  <si>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</si>
  <si>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</si>
  <si>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</si>
  <si>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</si>
  <si>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</si>
  <si>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</si>
  <si>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</si>
  <si>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</si>
  <si>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</si>
  <si>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</si>
  <si>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</si>
  <si>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</si>
  <si>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</si>
  <si>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</si>
  <si>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</si>
  <si>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</si>
  <si>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</si>
  <si>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</si>
  <si>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</si>
  <si>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</si>
  <si>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</si>
  <si>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</si>
  <si>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</si>
  <si>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</si>
  <si>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</si>
  <si>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</si>
  <si>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</si>
  <si>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</si>
  <si>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</si>
  <si>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</si>
  <si>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</si>
  <si>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</si>
  <si>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</si>
  <si>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</si>
  <si>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</si>
  <si>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</si>
  <si>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</si>
  <si>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</si>
  <si>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</si>
  <si>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</si>
  <si>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</si>
  <si>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</si>
  <si>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</si>
  <si>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</si>
  <si>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</si>
  <si>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</si>
  <si>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</si>
  <si>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</si>
  <si>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</si>
  <si>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</si>
  <si>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</si>
  <si>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</si>
  <si>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</si>
  <si>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</si>
  <si>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</si>
  <si>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</si>
  <si>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</si>
  <si>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</si>
  <si>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</si>
  <si>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</si>
  <si>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</si>
  <si>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</si>
  <si>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</si>
  <si>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</si>
  <si>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</si>
  <si>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</si>
  <si>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</si>
  <si>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</si>
  <si>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</si>
  <si>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</si>
  <si>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</si>
  <si>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</si>
  <si>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</si>
  <si>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</si>
  <si>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</si>
  <si>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</si>
  <si>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</si>
  <si>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</si>
  <si>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</si>
  <si>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</si>
  <si>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</si>
  <si>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</si>
  <si>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</si>
  <si>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</si>
  <si>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</si>
  <si>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</si>
  <si>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</si>
  <si>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</si>
  <si>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</si>
  <si>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</si>
  <si>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</si>
  <si>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</si>
  <si>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</si>
  <si>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</si>
  <si>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</si>
  <si>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</si>
  <si>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</si>
  <si>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</si>
  <si>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</si>
  <si>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</si>
  <si>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</si>
  <si>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</si>
  <si>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</si>
  <si>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</si>
  <si>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</si>
  <si>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</si>
  <si>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</si>
  <si>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</si>
  <si>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</si>
  <si>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</si>
  <si>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</si>
  <si>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</si>
  <si>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</si>
  <si>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</si>
  <si>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</si>
  <si>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</si>
  <si>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</si>
  <si>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</si>
  <si>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</si>
  <si>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</si>
  <si>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</si>
  <si>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</si>
  <si>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</si>
  <si>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</si>
  <si>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</si>
  <si>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</si>
  <si>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</si>
  <si>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</si>
  <si>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</si>
  <si>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</si>
  <si>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</si>
  <si>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</si>
  <si>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</si>
  <si>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</si>
  <si>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</si>
  <si>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</si>
  <si>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</si>
  <si>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</si>
  <si>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</si>
  <si>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</si>
  <si>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</si>
  <si>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</si>
  <si>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</si>
  <si>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</si>
  <si>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</si>
  <si>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</si>
  <si>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</si>
  <si>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</si>
  <si>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</si>
  <si>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</si>
  <si>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</si>
  <si>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</si>
  <si>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</si>
  <si>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</si>
  <si>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</si>
  <si>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</si>
  <si>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</si>
  <si>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</si>
  <si>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</si>
  <si>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</si>
  <si>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</si>
  <si>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</si>
  <si>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</si>
  <si>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</si>
  <si>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</si>
  <si>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</si>
  <si>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</si>
  <si>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</si>
  <si>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</si>
  <si>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</si>
  <si>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</si>
  <si>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</si>
  <si>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</si>
  <si>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</si>
  <si>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</si>
  <si>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</si>
  <si>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</si>
  <si>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</si>
  <si>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</si>
  <si>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</si>
  <si>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</si>
  <si>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</si>
  <si>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</si>
  <si>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</si>
  <si>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</si>
  <si>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</si>
  <si>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</si>
  <si>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</si>
  <si>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</si>
  <si>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</si>
  <si>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</si>
  <si>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</si>
  <si>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</si>
  <si>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</si>
  <si>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</si>
  <si>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</si>
  <si>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</si>
  <si>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</si>
  <si>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</si>
  <si>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</si>
  <si>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</si>
  <si>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</si>
  <si>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</si>
  <si>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</si>
  <si>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</si>
  <si>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</si>
  <si>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</si>
  <si>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</si>
  <si>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</si>
  <si>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</si>
  <si>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</si>
  <si>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</si>
  <si>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</si>
  <si>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</si>
  <si>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</si>
  <si>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</si>
  <si>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</si>
  <si>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</si>
  <si>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</si>
  <si>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</si>
  <si>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</si>
  <si>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</si>
  <si>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</si>
  <si>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</si>
  <si>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</si>
  <si>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</si>
  <si>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</si>
  <si>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</si>
  <si>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</si>
  <si>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</si>
  <si>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</si>
  <si>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</si>
  <si>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</si>
  <si>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</si>
  <si>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</si>
  <si>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</si>
  <si>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</si>
  <si>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</si>
  <si>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</si>
  <si>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</si>
  <si>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</si>
  <si>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</si>
  <si>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</si>
  <si>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</si>
  <si>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</si>
  <si>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</si>
  <si>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</si>
  <si>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</si>
  <si>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</si>
  <si>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</si>
  <si>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</si>
  <si>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</si>
  <si>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</si>
  <si>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</si>
  <si>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</si>
  <si>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</si>
  <si>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</si>
  <si>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</si>
  <si>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</si>
  <si>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</si>
  <si>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</si>
  <si>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</si>
  <si>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</si>
  <si>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</si>
  <si>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</si>
  <si>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</si>
  <si>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</si>
  <si>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</si>
  <si>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</si>
  <si>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</si>
  <si>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</si>
  <si>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</si>
  <si>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</si>
  <si>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</si>
  <si>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</si>
  <si>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</si>
  <si>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</si>
  <si>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</si>
  <si>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</si>
  <si>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</si>
  <si>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</si>
  <si>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</si>
  <si>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</si>
  <si>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</si>
  <si>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</si>
  <si>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</si>
  <si>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</si>
  <si>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</si>
  <si>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</si>
  <si>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</si>
  <si>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</si>
  <si>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</si>
  <si>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</si>
  <si>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</si>
  <si>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</si>
  <si>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</si>
  <si>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</si>
  <si>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</si>
  <si>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</si>
  <si>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</si>
  <si>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</si>
  <si>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</si>
  <si>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</si>
  <si>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</si>
  <si>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</si>
  <si>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</si>
  <si>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</si>
  <si>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</si>
  <si>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</si>
  <si>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</si>
  <si>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</si>
  <si>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</si>
  <si>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</si>
  <si>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</si>
  <si>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</si>
  <si>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</si>
  <si>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</si>
  <si>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</si>
  <si>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</si>
  <si>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</si>
  <si>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</si>
  <si>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</si>
  <si>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</si>
  <si>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</si>
  <si>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</si>
  <si>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</si>
  <si>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</si>
  <si>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</si>
  <si>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</si>
  <si>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</si>
  <si>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</si>
  <si>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</si>
  <si>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</si>
  <si>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</si>
  <si>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</si>
  <si>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</si>
  <si>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</si>
  <si>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</si>
  <si>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</si>
  <si>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</si>
  <si>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</si>
  <si>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</si>
  <si>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</si>
  <si>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</si>
  <si>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</si>
  <si>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</si>
  <si>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</si>
  <si>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</si>
  <si>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</si>
  <si>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</si>
  <si>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</si>
  <si>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</si>
  <si>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</si>
  <si>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</si>
  <si>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</si>
  <si>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</si>
  <si>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</si>
  <si>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</si>
  <si>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</si>
  <si>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</si>
  <si>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</si>
  <si>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</si>
  <si>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</si>
  <si>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</si>
  <si>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</si>
  <si>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</si>
  <si>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</si>
  <si>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</si>
  <si>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</si>
  <si>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</si>
  <si>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</si>
  <si>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</si>
  <si>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</si>
  <si>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</si>
  <si>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</si>
  <si>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</si>
  <si>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</si>
  <si>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</si>
  <si>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</si>
  <si>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</si>
  <si>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</si>
  <si>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</si>
  <si>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</si>
  <si>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</si>
  <si>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</si>
  <si>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</si>
  <si>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</si>
  <si>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</si>
  <si>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</si>
  <si>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</si>
  <si>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</si>
  <si>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</si>
  <si>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</si>
  <si>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</si>
  <si>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</si>
  <si>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</si>
  <si>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</si>
  <si>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</si>
  <si>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</si>
  <si>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</si>
  <si>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</si>
  <si>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</si>
  <si>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</si>
  <si>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</si>
  <si>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</si>
  <si>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</si>
  <si>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</si>
  <si>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</si>
  <si>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</si>
  <si>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</si>
  <si>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</si>
  <si>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</si>
  <si>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</si>
  <si>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</si>
  <si>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</si>
  <si>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</si>
  <si>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</si>
  <si>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</si>
  <si>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</si>
  <si>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</si>
  <si>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</si>
  <si>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</si>
  <si>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</si>
  <si>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</si>
  <si>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</si>
  <si>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</si>
  <si>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</si>
  <si>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</si>
  <si>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</si>
  <si>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</si>
  <si>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</si>
  <si>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</si>
  <si>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</si>
  <si>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</si>
  <si>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</si>
  <si>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</si>
  <si>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</si>
  <si>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</si>
  <si>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</si>
  <si>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</si>
  <si>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</si>
  <si>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</si>
  <si>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</si>
  <si>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</si>
  <si>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</si>
  <si>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</si>
  <si>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</si>
  <si>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</si>
  <si>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</si>
  <si>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</si>
  <si>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</si>
  <si>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</si>
  <si>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</si>
  <si>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</si>
  <si>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</si>
  <si>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</si>
  <si>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</si>
  <si>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</si>
  <si>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</si>
  <si>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</si>
  <si>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</si>
  <si>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</si>
  <si>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</si>
  <si>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</si>
  <si>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</si>
  <si>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</si>
  <si>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</si>
  <si>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</si>
  <si>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</si>
  <si>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</si>
  <si>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</si>
  <si>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</si>
  <si>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</si>
  <si>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</si>
  <si>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</si>
  <si>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</si>
  <si>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</si>
  <si>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</si>
  <si>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</si>
  <si>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</si>
  <si>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</si>
  <si>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</si>
  <si>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</si>
  <si>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</si>
  <si>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</si>
  <si>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</si>
  <si>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</si>
  <si>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</si>
  <si>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</si>
  <si>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</si>
  <si>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</si>
  <si>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</si>
  <si>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</si>
  <si>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</si>
  <si>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</si>
  <si>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</si>
  <si>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</si>
  <si>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</si>
  <si>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</si>
  <si>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</si>
  <si>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</si>
  <si>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</si>
  <si>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</si>
  <si>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</si>
  <si>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</si>
  <si>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</si>
  <si>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</si>
  <si>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</si>
  <si>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</si>
  <si>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</si>
  <si>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</si>
  <si>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</si>
  <si>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</si>
  <si>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</si>
  <si>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</si>
  <si>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</si>
  <si>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</si>
  <si>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</si>
  <si>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</si>
  <si>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</si>
  <si>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</si>
  <si>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</si>
  <si>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</si>
  <si>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</si>
  <si>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</si>
  <si>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</si>
  <si>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</si>
  <si>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</si>
  <si>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</si>
  <si>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</si>
  <si>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</si>
  <si>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</si>
  <si>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</si>
  <si>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</si>
  <si>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</si>
  <si>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</si>
  <si>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</si>
  <si>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</si>
  <si>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</si>
  <si>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</si>
  <si>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</si>
  <si>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</si>
  <si>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</si>
  <si>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</si>
  <si>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</si>
  <si>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</si>
  <si>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</si>
  <si>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</si>
  <si>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</si>
  <si>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</si>
  <si>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</si>
  <si>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</si>
  <si>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</si>
  <si>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</si>
  <si>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</si>
  <si>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</si>
  <si>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</si>
  <si>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</si>
  <si>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</si>
  <si>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</si>
  <si>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</si>
  <si>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</si>
  <si>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</si>
  <si>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</si>
  <si>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</si>
  <si>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</si>
  <si>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</si>
  <si>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</si>
  <si>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</si>
  <si>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</si>
  <si>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</si>
  <si>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</si>
  <si>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</si>
  <si>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</si>
  <si>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</si>
  <si>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</si>
  <si>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</si>
  <si>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</si>
  <si>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</si>
  <si>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</si>
  <si>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</si>
  <si>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</si>
  <si>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</si>
  <si>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</si>
  <si>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</si>
  <si>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</si>
  <si>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</si>
  <si>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</si>
  <si>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</si>
  <si>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</si>
  <si>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</si>
  <si>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</si>
  <si>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</si>
  <si>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</si>
  <si>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</si>
  <si>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</si>
  <si>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</si>
  <si>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</si>
  <si>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</si>
  <si>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</si>
  <si>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</si>
  <si>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</si>
  <si>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</si>
  <si>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</si>
  <si>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</si>
  <si>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</si>
  <si>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</si>
  <si>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</si>
  <si>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</si>
  <si>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</si>
  <si>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</si>
  <si>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</si>
  <si>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</si>
  <si>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</si>
  <si>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</si>
  <si>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</si>
  <si>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</si>
  <si>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</si>
  <si>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</si>
  <si>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</si>
  <si>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</si>
  <si>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</si>
  <si>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</si>
  <si>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</si>
  <si>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</si>
  <si>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</si>
  <si>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</si>
  <si>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</si>
  <si>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</si>
  <si>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</si>
  <si>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</si>
  <si>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</si>
  <si>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</si>
  <si>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</si>
  <si>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</si>
  <si>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</si>
  <si>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</si>
  <si>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</si>
  <si>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</si>
  <si>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</si>
  <si>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</si>
  <si>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</si>
  <si>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</si>
  <si>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</si>
  <si>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</si>
  <si>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</si>
  <si>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</si>
  <si>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</si>
  <si>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</si>
  <si>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</si>
  <si>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</si>
  <si>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</si>
  <si>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</si>
  <si>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</si>
  <si>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</si>
  <si>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</si>
  <si>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</si>
  <si>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</si>
  <si>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</si>
  <si>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</si>
  <si>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</si>
  <si>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</si>
  <si>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</si>
  <si>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</si>
  <si>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</si>
  <si>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</si>
  <si>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</si>
  <si>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</si>
  <si>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</si>
  <si>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</si>
  <si>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</si>
  <si>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</si>
  <si>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</si>
  <si>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</si>
  <si>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</si>
  <si>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</si>
  <si>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</si>
  <si>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</si>
  <si>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</si>
  <si>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</si>
  <si>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</si>
  <si>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</si>
  <si>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</si>
  <si>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</si>
  <si>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</si>
  <si>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</si>
  <si>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</si>
  <si>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</si>
  <si>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</si>
  <si>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</si>
  <si>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</si>
  <si>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</si>
  <si>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</si>
  <si>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</si>
  <si>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</si>
  <si>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</si>
  <si>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</si>
  <si>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</si>
  <si>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</si>
  <si>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</si>
  <si>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</si>
  <si>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</si>
  <si>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</si>
  <si>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</si>
  <si>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</si>
  <si>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</si>
  <si>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</si>
  <si>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</si>
  <si>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</si>
  <si>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</si>
  <si>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</si>
  <si>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</si>
  <si>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</si>
  <si>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</si>
  <si>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</si>
  <si>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</si>
  <si>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</si>
  <si>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</si>
  <si>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</si>
  <si>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</si>
  <si>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</si>
  <si>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</si>
  <si>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</si>
  <si>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</si>
  <si>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</si>
  <si>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</si>
  <si>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</si>
  <si>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</si>
  <si>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</si>
  <si>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</si>
  <si>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</si>
  <si>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</si>
  <si>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</si>
  <si>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</si>
  <si>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</si>
  <si>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</si>
  <si>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</si>
  <si>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</si>
  <si>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</si>
  <si>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</si>
  <si>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</si>
  <si>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</si>
  <si>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</si>
  <si>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</si>
  <si>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</si>
  <si>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</si>
  <si>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</si>
  <si>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</si>
  <si>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</si>
  <si>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</si>
  <si>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</si>
  <si>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</si>
  <si>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</si>
  <si>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</si>
  <si>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</si>
  <si>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</si>
  <si>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</si>
  <si>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</si>
  <si>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</si>
  <si>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</si>
  <si>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</si>
  <si>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</si>
  <si>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</si>
  <si>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</si>
  <si>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</si>
  <si>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</si>
  <si>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</si>
  <si>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</si>
  <si>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</si>
  <si>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</si>
  <si>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</si>
  <si>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</si>
  <si>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</si>
  <si>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</si>
  <si>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</si>
  <si>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</si>
  <si>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</si>
  <si>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</si>
  <si>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</si>
  <si>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</si>
  <si>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</si>
  <si>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</si>
  <si>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</si>
  <si>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</si>
  <si>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</si>
  <si>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</si>
  <si>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</si>
  <si>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</si>
  <si>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</si>
  <si>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</si>
  <si>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</si>
  <si>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</si>
  <si>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</si>
  <si>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</si>
  <si>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</si>
  <si>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</si>
  <si>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</si>
  <si>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</si>
  <si>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</si>
  <si>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</si>
  <si>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</si>
  <si>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</si>
  <si>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</si>
  <si>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</si>
  <si>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</si>
  <si>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</si>
  <si>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</si>
  <si>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</si>
  <si>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</si>
  <si>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</si>
  <si>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</si>
  <si>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</si>
  <si>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</si>
  <si>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</si>
  <si>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</si>
  <si>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</si>
  <si>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</si>
  <si>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</si>
  <si>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</si>
  <si>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</si>
  <si>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</si>
  <si>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</si>
  <si>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</si>
  <si>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</si>
  <si>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</si>
  <si>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</si>
  <si>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</si>
  <si>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</si>
  <si>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</si>
  <si>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</si>
  <si>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</si>
  <si>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</si>
  <si>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</si>
  <si>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</si>
  <si>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</si>
  <si>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</si>
  <si>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</si>
  <si>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</si>
  <si>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</si>
  <si>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</si>
  <si>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</si>
  <si>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</si>
  <si>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</si>
  <si>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</si>
  <si>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</si>
  <si>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</si>
  <si>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</si>
  <si>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</si>
  <si>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</si>
  <si>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</si>
  <si>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</si>
  <si>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</si>
  <si>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</si>
  <si>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</si>
  <si>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</si>
  <si>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</si>
  <si>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</si>
  <si>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</si>
  <si>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</si>
  <si>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</si>
  <si>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</si>
  <si>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</si>
  <si>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</si>
  <si>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</si>
  <si>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</si>
  <si>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</si>
  <si>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</si>
  <si>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</si>
  <si>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</si>
  <si>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</si>
  <si>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</si>
  <si>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</si>
  <si>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</si>
  <si>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</si>
  <si>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</si>
  <si>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</si>
  <si>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</si>
  <si>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</si>
  <si>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</si>
  <si>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</si>
  <si>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</si>
  <si>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</si>
  <si>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</si>
  <si>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</si>
  <si>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</si>
  <si>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</si>
  <si>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</si>
  <si>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</si>
  <si>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</si>
  <si>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</si>
  <si>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</si>
  <si>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</si>
  <si>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</si>
  <si>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</si>
  <si>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</si>
  <si>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</si>
  <si>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</si>
  <si>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</si>
  <si>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</si>
  <si>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</si>
  <si>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</si>
  <si>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</si>
  <si>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</si>
  <si>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</si>
  <si>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</si>
  <si>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</si>
  <si>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</si>
  <si>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</si>
  <si>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</si>
  <si>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</si>
  <si>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</si>
  <si>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</si>
  <si>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</si>
  <si>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</si>
  <si>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</si>
  <si>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</si>
  <si>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</si>
  <si>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</si>
  <si>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</si>
  <si>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</si>
  <si>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</si>
  <si>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</si>
  <si>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</si>
  <si>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</si>
  <si>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</si>
  <si>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</si>
  <si>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</si>
  <si>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</si>
  <si>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</si>
  <si>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</si>
  <si>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</si>
  <si>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</si>
  <si>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</si>
  <si>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</si>
  <si>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</si>
  <si>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</si>
  <si>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</si>
  <si>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</si>
  <si>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</si>
  <si>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</si>
  <si>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</si>
  <si>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</si>
  <si>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</si>
  <si>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</si>
  <si>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</si>
  <si>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</si>
  <si>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</si>
  <si>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</si>
  <si>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</si>
  <si>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</si>
  <si>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</si>
  <si>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</si>
  <si>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</si>
  <si>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</si>
  <si>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</si>
  <si>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</si>
  <si>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</si>
  <si>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</si>
  <si>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</si>
  <si>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</si>
  <si>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</si>
  <si>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</si>
  <si>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</si>
  <si>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</si>
  <si>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</si>
  <si>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</si>
  <si>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</si>
  <si>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</si>
  <si>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</si>
  <si>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</si>
  <si>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</si>
  <si>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</si>
  <si>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</si>
  <si>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</si>
  <si>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</si>
  <si>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</si>
  <si>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</si>
  <si>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</si>
  <si>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</si>
  <si>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</si>
  <si>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</si>
  <si>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</si>
  <si>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</si>
  <si>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</si>
  <si>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</si>
  <si>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</si>
  <si>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</si>
  <si>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</si>
  <si>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</si>
  <si>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</si>
  <si>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</si>
  <si>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</si>
  <si>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</si>
  <si>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</si>
  <si>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</si>
  <si>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</si>
  <si>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</si>
  <si>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</si>
  <si>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</si>
  <si>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</si>
  <si>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</si>
  <si>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</si>
  <si>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</si>
  <si>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</si>
  <si>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</si>
  <si>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</si>
  <si>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</si>
  <si>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</si>
  <si>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</si>
  <si>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</si>
  <si>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</si>
  <si>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</si>
  <si>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</si>
  <si>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</si>
  <si>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</si>
  <si>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</si>
  <si>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</si>
  <si>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</si>
  <si>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</si>
  <si>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</si>
  <si>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</si>
  <si>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</si>
  <si>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</si>
  <si>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</si>
  <si>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</si>
  <si>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</si>
  <si>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</si>
  <si>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</si>
  <si>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</si>
  <si>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</si>
  <si>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</si>
  <si>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</si>
  <si>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</si>
  <si>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</si>
  <si>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</si>
  <si>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</si>
  <si>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</si>
  <si>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</si>
  <si>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</si>
  <si>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</si>
  <si>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</si>
  <si>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</si>
  <si>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</si>
  <si>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</si>
  <si>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</si>
  <si>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</si>
  <si>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</si>
  <si>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</si>
  <si>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</si>
  <si>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</si>
  <si>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</si>
  <si>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</si>
  <si>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</si>
  <si>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</si>
  <si>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</si>
  <si>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</si>
  <si>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</si>
  <si>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</si>
  <si>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</si>
  <si>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</si>
  <si>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</si>
  <si>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</si>
  <si>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</si>
  <si>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</si>
  <si>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</si>
  <si>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</si>
  <si>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</si>
  <si>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</si>
  <si>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</si>
  <si>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</si>
  <si>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</si>
  <si>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</si>
  <si>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</si>
  <si>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</si>
  <si>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</si>
  <si>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</si>
  <si>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</si>
  <si>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</si>
  <si>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</si>
  <si>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</si>
  <si>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</si>
  <si>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</si>
  <si>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</si>
  <si>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</si>
  <si>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</si>
  <si>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</si>
  <si>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</si>
  <si>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</si>
  <si>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</si>
  <si>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</si>
  <si>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</si>
  <si>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</si>
  <si>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</si>
  <si>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</si>
  <si>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</si>
  <si>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</si>
  <si>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</si>
  <si>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</si>
  <si>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</si>
  <si>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</si>
  <si>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</si>
  <si>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</si>
  <si>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</si>
  <si>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</si>
  <si>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</si>
  <si>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</si>
  <si>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</si>
  <si>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</si>
  <si>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</si>
  <si>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</si>
  <si>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</si>
  <si>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</si>
  <si>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</si>
  <si>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</si>
  <si>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</si>
  <si>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</si>
  <si>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</si>
  <si>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</si>
  <si>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</si>
  <si>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</si>
  <si>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</si>
  <si>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</si>
  <si>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</si>
  <si>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</si>
  <si>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</si>
  <si>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</si>
  <si>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</si>
  <si>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</si>
  <si>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</si>
  <si>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</si>
  <si>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</si>
  <si>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</si>
  <si>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</si>
  <si>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</si>
  <si>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</si>
  <si>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</si>
  <si>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</si>
  <si>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</si>
  <si>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</si>
  <si>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</si>
  <si>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</si>
  <si>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</si>
  <si>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</si>
  <si>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</si>
  <si>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</si>
  <si>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</si>
  <si>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</si>
  <si>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</si>
  <si>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</si>
  <si>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</si>
  <si>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</si>
  <si>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</si>
  <si>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</si>
  <si>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</si>
  <si>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</si>
  <si>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</si>
  <si>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</si>
  <si>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</si>
  <si>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</si>
  <si>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</si>
  <si>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</si>
  <si>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</si>
  <si>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</si>
  <si>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</si>
  <si>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</si>
  <si>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</si>
  <si>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</si>
  <si>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</si>
  <si>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</si>
  <si>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</si>
  <si>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</si>
  <si>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</si>
  <si>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</si>
  <si>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</si>
  <si>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</si>
  <si>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</si>
  <si>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</si>
  <si>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</si>
  <si>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</si>
  <si>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</si>
  <si>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</si>
  <si>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</si>
  <si>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</si>
  <si>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</si>
  <si>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</si>
  <si>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</si>
  <si>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</si>
  <si>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</si>
  <si>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</si>
  <si>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</si>
  <si>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</si>
  <si>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</si>
  <si>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</si>
  <si>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</si>
  <si>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</si>
  <si>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</si>
  <si>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</si>
  <si>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</si>
  <si>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</si>
  <si>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</si>
  <si>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</si>
  <si>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</si>
  <si>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</si>
  <si>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</si>
  <si>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</si>
  <si>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</si>
  <si>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</si>
  <si>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</si>
  <si>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</si>
  <si>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</si>
  <si>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</si>
  <si>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</si>
  <si>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</si>
  <si>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</si>
  <si>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</si>
  <si>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</si>
  <si>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</si>
  <si>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</si>
  <si>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</si>
  <si>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</si>
  <si>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</si>
  <si>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</si>
  <si>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</si>
  <si>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</si>
  <si>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</si>
  <si>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</si>
  <si>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</si>
  <si>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</si>
  <si>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</si>
  <si>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</si>
  <si>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</si>
  <si>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</si>
  <si>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</si>
  <si>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</si>
  <si>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</si>
  <si>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</si>
  <si>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</si>
  <si>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</si>
  <si>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</si>
  <si>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</si>
  <si>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</si>
  <si>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</si>
  <si>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</si>
  <si>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</si>
  <si>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</si>
  <si>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</si>
  <si>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</si>
  <si>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</si>
  <si>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</si>
  <si>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</si>
  <si>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</si>
  <si>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</si>
  <si>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</si>
  <si>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</si>
  <si>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</si>
  <si>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</si>
  <si>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</si>
  <si>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</si>
  <si>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</si>
  <si>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</si>
  <si>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</si>
  <si>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</si>
  <si>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</si>
  <si>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</si>
  <si>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</si>
  <si>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</si>
  <si>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</si>
  <si>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</si>
  <si>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</si>
  <si>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</si>
  <si>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</si>
  <si>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</si>
  <si>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</si>
  <si>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</si>
  <si>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</si>
  <si>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</si>
  <si>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</si>
  <si>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</si>
  <si>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</si>
  <si>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</si>
  <si>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</si>
  <si>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</si>
  <si>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</si>
  <si>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</si>
  <si>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</si>
  <si>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</si>
  <si>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</si>
  <si>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</si>
  <si>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</si>
  <si>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</si>
  <si>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</si>
  <si>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</si>
  <si>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</si>
  <si>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</si>
  <si>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</si>
  <si>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</si>
  <si>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</si>
  <si>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</si>
  <si>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</si>
  <si>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</si>
  <si>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</si>
  <si>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</si>
  <si>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</si>
  <si>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</si>
  <si>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</si>
  <si>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</si>
  <si>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</si>
  <si>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</si>
  <si>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</si>
  <si>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</si>
  <si>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</si>
  <si>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</si>
  <si>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</si>
  <si>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</si>
  <si>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</si>
  <si>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</si>
  <si>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</si>
  <si>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</si>
  <si>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</si>
  <si>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</si>
  <si>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</si>
  <si>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</si>
  <si>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</si>
  <si>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</si>
  <si>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</si>
  <si>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</si>
  <si>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</si>
  <si>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</si>
  <si>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</si>
  <si>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</si>
  <si>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</si>
  <si>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</si>
  <si>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</si>
  <si>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</si>
  <si>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</si>
  <si>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</si>
  <si>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</si>
  <si>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</si>
  <si>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</si>
  <si>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</si>
  <si>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</si>
  <si>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</si>
  <si>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</si>
  <si>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</si>
  <si>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</si>
  <si>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</si>
  <si>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</si>
  <si>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</si>
  <si>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</si>
  <si>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</si>
  <si>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</si>
  <si>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</si>
  <si>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</si>
  <si>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</si>
  <si>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</si>
  <si>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</si>
  <si>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</si>
  <si>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</si>
  <si>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</si>
  <si>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</si>
  <si>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</si>
  <si>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</si>
  <si>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</si>
  <si>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</si>
  <si>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</si>
  <si>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</si>
  <si>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</si>
  <si>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</si>
  <si>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</si>
  <si>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</si>
  <si>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</si>
  <si>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</si>
  <si>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</si>
  <si>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</si>
  <si>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</si>
  <si>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</si>
  <si>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</si>
  <si>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</si>
  <si>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</si>
  <si>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</si>
  <si>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</si>
  <si>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</si>
  <si>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</si>
  <si>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</si>
  <si>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</si>
  <si>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</si>
  <si>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</si>
  <si>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</si>
  <si>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</si>
  <si>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</si>
  <si>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</si>
  <si>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</si>
  <si>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</si>
  <si>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</si>
  <si>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</si>
  <si>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</si>
  <si>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</si>
  <si>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</si>
  <si>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</si>
  <si>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</si>
  <si>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</si>
  <si>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</si>
  <si>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</si>
  <si>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</si>
  <si>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</si>
  <si>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</si>
  <si>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</si>
  <si>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</si>
  <si>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</si>
  <si>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</si>
  <si>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</si>
  <si>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</si>
  <si>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</si>
  <si>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</si>
  <si>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</si>
  <si>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</si>
  <si>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</si>
  <si>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</si>
  <si>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</si>
  <si>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</si>
  <si>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</si>
  <si>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</si>
  <si>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</si>
  <si>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</si>
  <si>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</si>
  <si>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</si>
  <si>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</si>
  <si>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</si>
  <si>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</si>
  <si>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</si>
  <si>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</si>
  <si>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</si>
  <si>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</si>
  <si>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</si>
  <si>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</si>
  <si>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</si>
  <si>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</si>
  <si>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</si>
  <si>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</si>
  <si>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</si>
  <si>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</si>
  <si>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</si>
  <si>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</si>
  <si>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</si>
  <si>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</si>
  <si>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</si>
  <si>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</si>
  <si>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</si>
  <si>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</si>
  <si>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</si>
  <si>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</si>
  <si>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</si>
  <si>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</si>
  <si>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</si>
  <si>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</si>
  <si>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</si>
  <si>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</si>
  <si>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</si>
  <si>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</si>
  <si>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</si>
  <si>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</si>
  <si>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</si>
  <si>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</si>
  <si>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</si>
  <si>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</si>
  <si>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</si>
  <si>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</si>
  <si>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</si>
  <si>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</si>
  <si>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</si>
  <si>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</si>
  <si>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</si>
  <si>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</si>
  <si>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</si>
  <si>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</si>
  <si>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</si>
  <si>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</si>
  <si>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</si>
  <si>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</si>
  <si>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</si>
  <si>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</si>
  <si>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</si>
  <si>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</si>
  <si>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</si>
  <si>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</si>
  <si>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</si>
  <si>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</si>
  <si>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</si>
  <si>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</si>
  <si>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</si>
  <si>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</si>
  <si>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</si>
  <si>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</si>
  <si>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</si>
  <si>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</si>
  <si>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</si>
  <si>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</si>
  <si>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</si>
  <si>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</si>
  <si>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</si>
  <si>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</si>
  <si>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</si>
  <si>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</si>
  <si>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</si>
  <si>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</si>
  <si>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</si>
  <si>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</si>
  <si>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</si>
  <si>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</si>
  <si>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</si>
  <si>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</si>
  <si>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</si>
  <si>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</si>
  <si>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</si>
  <si>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</si>
  <si>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</si>
  <si>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</si>
  <si>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</si>
  <si>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</si>
  <si>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</si>
  <si>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</si>
  <si>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</si>
  <si>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</si>
  <si>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</si>
  <si>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</si>
  <si>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</si>
  <si>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</si>
  <si>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</si>
  <si>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</si>
  <si>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</si>
  <si>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</si>
  <si>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</si>
  <si>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</si>
  <si>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</si>
  <si>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</si>
  <si>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</si>
  <si>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</si>
  <si>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</si>
  <si>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</si>
  <si>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</si>
  <si>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</si>
  <si>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</si>
  <si>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</si>
  <si>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</si>
  <si>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</si>
  <si>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</si>
  <si>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</si>
  <si>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</si>
  <si>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</si>
  <si>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</si>
  <si>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</si>
  <si>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</si>
  <si>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</si>
  <si>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</si>
  <si>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</si>
  <si>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</si>
  <si>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</si>
  <si>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</si>
  <si>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</si>
  <si>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</si>
  <si>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</si>
  <si>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</si>
  <si>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</si>
  <si>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</si>
  <si>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</si>
  <si>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</si>
  <si>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</si>
  <si>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</si>
  <si>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</si>
  <si>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</si>
  <si>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</si>
  <si>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</si>
  <si>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</si>
  <si>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</si>
  <si>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</si>
  <si>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</si>
  <si>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</si>
  <si>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</si>
  <si>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</si>
  <si>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</si>
  <si>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</si>
  <si>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</si>
  <si>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</si>
  <si>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</si>
  <si>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</si>
  <si>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</si>
  <si>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</si>
  <si>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</si>
  <si>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</si>
  <si>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</si>
  <si>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</si>
  <si>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</si>
  <si>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</si>
  <si>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</si>
  <si>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</si>
  <si>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</si>
  <si>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</si>
  <si>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</si>
  <si>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</si>
  <si>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</si>
  <si>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</si>
  <si>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</si>
  <si>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</si>
  <si>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</si>
  <si>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</si>
  <si>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</si>
  <si>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</si>
  <si>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</si>
  <si>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</si>
  <si>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</si>
  <si>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</si>
  <si>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</si>
  <si>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</si>
  <si>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</si>
  <si>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</si>
  <si>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</si>
  <si>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</si>
  <si>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</si>
  <si>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</si>
  <si>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</si>
  <si>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</si>
  <si>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</si>
  <si>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</si>
  <si>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</si>
  <si>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</si>
  <si>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</si>
  <si>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</si>
  <si>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</si>
  <si>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</si>
  <si>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</si>
  <si>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</si>
  <si>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</si>
  <si>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</si>
  <si>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</si>
  <si>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</si>
  <si>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</si>
  <si>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</si>
  <si>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</si>
  <si>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</si>
  <si>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</si>
  <si>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</si>
  <si>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</si>
  <si>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</si>
  <si>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</si>
  <si>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</si>
  <si>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</si>
  <si>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</si>
  <si>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</si>
  <si>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</si>
  <si>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</si>
  <si>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</si>
  <si>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</si>
  <si>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</si>
  <si>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</si>
  <si>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</si>
  <si>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</si>
  <si>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</si>
  <si>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</si>
  <si>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</si>
  <si>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</si>
  <si>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</si>
  <si>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</si>
  <si>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</si>
  <si>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</si>
  <si>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</si>
  <si>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</si>
  <si>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</si>
  <si>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</si>
  <si>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</si>
  <si>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</si>
  <si>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</si>
  <si>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</si>
  <si>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</si>
  <si>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</si>
  <si>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</si>
  <si>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</si>
  <si>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</si>
  <si>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</si>
  <si>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</si>
  <si>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</si>
  <si>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</si>
  <si>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</si>
  <si>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</si>
  <si>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</si>
  <si>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</si>
  <si>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</si>
  <si>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</si>
  <si>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</si>
  <si>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</si>
  <si>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</si>
  <si>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</si>
  <si>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</si>
  <si>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</si>
  <si>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</si>
  <si>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</si>
  <si>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</si>
  <si>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</si>
  <si>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</si>
  <si>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</si>
  <si>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</si>
  <si>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</si>
  <si>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</si>
  <si>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</si>
  <si>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</si>
  <si>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</si>
  <si>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</si>
  <si>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</si>
  <si>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</si>
  <si>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</si>
  <si>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</si>
  <si>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</si>
  <si>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</si>
  <si>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</si>
  <si>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</si>
  <si>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</si>
  <si>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</si>
  <si>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</si>
  <si>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</si>
  <si>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</si>
  <si>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</si>
  <si>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</si>
  <si>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</si>
  <si>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</si>
  <si>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</si>
  <si>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</si>
  <si>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</si>
  <si>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</si>
  <si>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</si>
  <si>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</si>
  <si>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</si>
  <si>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</si>
  <si>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</si>
  <si>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</si>
  <si>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</si>
  <si>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</si>
  <si>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</si>
  <si>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</si>
  <si>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</si>
  <si>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</si>
  <si>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</si>
  <si>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</si>
  <si>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</si>
  <si>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</si>
  <si>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</si>
  <si>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</si>
  <si>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</si>
  <si>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</si>
  <si>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</si>
  <si>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</si>
  <si>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</si>
  <si>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</si>
  <si>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</si>
  <si>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</si>
  <si>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</si>
  <si>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</si>
  <si>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</si>
  <si>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</si>
  <si>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</si>
  <si>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</si>
  <si>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</si>
  <si>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</si>
  <si>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</si>
  <si>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</si>
  <si>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</si>
  <si>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</si>
  <si>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</si>
  <si>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</si>
  <si>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</si>
  <si>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</si>
  <si>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</si>
  <si>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</si>
  <si>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</si>
  <si>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</si>
  <si>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</si>
  <si>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</si>
  <si>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</si>
  <si>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</si>
  <si>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</si>
  <si>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</si>
  <si>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</si>
  <si>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</si>
  <si>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</si>
  <si>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</si>
  <si>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</si>
  <si>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</si>
  <si>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</si>
  <si>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</si>
  <si>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</si>
  <si>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</si>
  <si>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</si>
  <si>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</si>
  <si>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</si>
  <si>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</si>
  <si>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</si>
  <si>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</si>
  <si>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</si>
  <si>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</si>
  <si>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</si>
  <si>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</si>
  <si>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</si>
  <si>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</si>
  <si>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</si>
  <si>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</si>
  <si>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</si>
  <si>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</si>
  <si>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</si>
  <si>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</si>
  <si>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</si>
  <si>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</si>
  <si>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</si>
  <si>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</si>
  <si>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</si>
  <si>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</si>
  <si>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</si>
  <si>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</si>
  <si>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</si>
  <si>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</si>
  <si>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</si>
  <si>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</si>
  <si>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</si>
  <si>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</si>
  <si>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</si>
  <si>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</si>
  <si>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</si>
  <si>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</si>
  <si>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</si>
  <si>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</si>
  <si>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</si>
  <si>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</si>
  <si>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</si>
  <si>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</si>
  <si>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</si>
  <si>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</si>
  <si>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</si>
  <si>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</si>
  <si>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</si>
  <si>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</si>
  <si>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</si>
  <si>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</si>
  <si>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</si>
  <si>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</si>
  <si>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</si>
  <si>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</si>
  <si>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</si>
  <si>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</si>
  <si>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</si>
  <si>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</si>
  <si>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</si>
  <si>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</si>
  <si>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</si>
  <si>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</si>
  <si>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</si>
  <si>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</si>
  <si>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</si>
  <si>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</si>
  <si>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</si>
  <si>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</si>
  <si>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</si>
  <si>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</si>
  <si>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</si>
  <si>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</si>
  <si>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</si>
  <si>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</si>
  <si>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</si>
  <si>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</si>
  <si>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</si>
  <si>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</si>
  <si>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</si>
  <si>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</si>
  <si>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</si>
  <si>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</si>
  <si>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</si>
  <si>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</si>
  <si>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</si>
  <si>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</si>
  <si>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</si>
  <si>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</si>
  <si>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</si>
  <si>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</si>
  <si>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</si>
  <si>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</si>
  <si>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</si>
  <si>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</si>
  <si>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</si>
  <si>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</si>
  <si>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</si>
  <si>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</si>
  <si>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</si>
  <si>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</si>
  <si>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</si>
  <si>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</si>
  <si>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</si>
  <si>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</si>
  <si>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</si>
  <si>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</si>
  <si>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</si>
  <si>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</si>
  <si>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</si>
  <si>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</si>
  <si>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</si>
  <si>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</si>
  <si>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</si>
  <si>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</si>
  <si>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</si>
  <si>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</si>
  <si>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</si>
  <si>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</si>
  <si>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</si>
  <si>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</si>
  <si>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</si>
  <si>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</si>
  <si>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</si>
  <si>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</si>
  <si>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</si>
  <si>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</si>
  <si>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</si>
  <si>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</si>
  <si>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</si>
  <si>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</si>
  <si>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</si>
  <si>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</si>
  <si>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</si>
  <si>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</si>
  <si>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</si>
  <si>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</si>
  <si>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</si>
  <si>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</si>
  <si>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</si>
  <si>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</si>
  <si>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</si>
  <si>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</si>
  <si>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</si>
  <si>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</si>
  <si>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</si>
  <si>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</si>
  <si>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</si>
  <si>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</si>
  <si>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</si>
  <si>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</si>
  <si>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</si>
  <si>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</si>
  <si>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</si>
  <si>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</si>
  <si>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</si>
  <si>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</si>
  <si>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</si>
  <si>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</si>
  <si>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</si>
  <si>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</si>
  <si>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</si>
  <si>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</si>
  <si>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</si>
  <si>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</si>
  <si>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</si>
  <si>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</si>
  <si>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</si>
  <si>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</si>
  <si>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</si>
  <si>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</si>
  <si>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</si>
  <si>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</si>
  <si>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</si>
  <si>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</si>
  <si>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</si>
  <si>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</si>
  <si>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</si>
  <si>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</si>
  <si>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</si>
  <si>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</si>
  <si>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</si>
  <si>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</si>
  <si>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</si>
  <si>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</si>
  <si>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</si>
  <si>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</si>
  <si>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</si>
  <si>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</si>
  <si>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</si>
  <si>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</si>
  <si>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</si>
  <si>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</si>
  <si>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</si>
  <si>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</si>
  <si>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</si>
  <si>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</si>
  <si>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</si>
  <si>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</si>
  <si>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</si>
  <si>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</si>
  <si>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</si>
  <si>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</si>
  <si>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</si>
  <si>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</si>
  <si>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</si>
  <si>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</si>
  <si>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</si>
  <si>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</si>
  <si>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</si>
  <si>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</si>
  <si>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</si>
  <si>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</si>
  <si>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</si>
  <si>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</si>
  <si>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</si>
  <si>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</si>
  <si>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</si>
  <si>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</si>
  <si>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</si>
  <si>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</si>
  <si>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</si>
  <si>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</si>
  <si>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</si>
  <si>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</si>
  <si>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</si>
  <si>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</si>
  <si>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</si>
  <si>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</si>
  <si>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</si>
  <si>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</si>
  <si>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</si>
  <si>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</si>
  <si>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</si>
  <si>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</si>
  <si>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</si>
  <si>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</si>
  <si>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</si>
  <si>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</si>
  <si>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</si>
  <si>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</si>
  <si>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</si>
  <si>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</si>
  <si>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</si>
  <si>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</si>
  <si>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</si>
  <si>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</si>
  <si>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</si>
  <si>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</si>
  <si>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</si>
  <si>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</si>
  <si>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</si>
  <si>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</si>
  <si>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</si>
  <si>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</si>
  <si>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</si>
  <si>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</si>
  <si>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</si>
  <si>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</si>
  <si>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</si>
  <si>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</si>
  <si>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</si>
  <si>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</si>
  <si>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</si>
  <si>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</si>
  <si>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</si>
  <si>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</si>
  <si>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</si>
  <si>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</si>
  <si>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</si>
  <si>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</si>
  <si>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</si>
  <si>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</si>
  <si>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</si>
  <si>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</si>
  <si>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</si>
  <si>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</si>
  <si>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</si>
  <si>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</si>
  <si>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</si>
  <si>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</si>
  <si>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</si>
  <si>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</si>
  <si>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</si>
  <si>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</si>
  <si>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</si>
  <si>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</si>
  <si>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</si>
  <si>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</si>
  <si>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</si>
  <si>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</si>
  <si>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</si>
  <si>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</si>
  <si>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</si>
  <si>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</si>
  <si>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</si>
  <si>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</si>
  <si>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</si>
  <si>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</si>
  <si>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</si>
  <si>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</si>
  <si>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</si>
  <si>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</si>
  <si>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</si>
  <si>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</si>
  <si>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</si>
  <si>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</si>
  <si>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</si>
  <si>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</si>
  <si>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</si>
  <si>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</si>
  <si>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</si>
  <si>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</si>
  <si>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</si>
  <si>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</si>
  <si>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</si>
  <si>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</si>
  <si>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</si>
  <si>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</si>
  <si>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</si>
  <si>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</si>
  <si>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</si>
  <si>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</si>
  <si>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</si>
  <si>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</si>
  <si>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</si>
  <si>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</si>
  <si>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</si>
  <si>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</si>
  <si>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</si>
  <si>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</si>
  <si>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</si>
  <si>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</si>
  <si>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</si>
  <si>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</si>
  <si>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</si>
  <si>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</si>
  <si>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</si>
  <si>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</si>
  <si>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</si>
  <si>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</si>
  <si>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</si>
  <si>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</si>
  <si>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</si>
  <si>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</si>
  <si>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</si>
  <si>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</si>
  <si>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</si>
  <si>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</si>
  <si>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</si>
  <si>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</si>
  <si>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</si>
  <si>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</si>
  <si>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</si>
  <si>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</si>
  <si>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</si>
  <si>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</si>
  <si>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</si>
  <si>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</si>
  <si>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</si>
  <si>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</si>
  <si>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</si>
  <si>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</si>
  <si>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</si>
  <si>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</si>
  <si>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</si>
  <si>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</si>
  <si>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</si>
  <si>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</si>
  <si>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</si>
  <si>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</si>
  <si>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</si>
  <si>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</si>
  <si>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</si>
  <si>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</si>
  <si>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</si>
  <si>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</si>
  <si>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</si>
  <si>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</si>
  <si>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</si>
  <si>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</si>
  <si>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</si>
  <si>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</si>
  <si>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</si>
  <si>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</si>
  <si>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</si>
  <si>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</si>
  <si>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</si>
  <si>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</si>
  <si>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</si>
  <si>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</si>
  <si>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</si>
  <si>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</si>
  <si>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</si>
  <si>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</si>
  <si>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</si>
  <si>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</si>
  <si>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</si>
  <si>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</si>
  <si>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</si>
  <si>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</si>
  <si>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</si>
  <si>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</si>
  <si>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</si>
  <si>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</si>
  <si>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</si>
  <si>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</si>
  <si>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</si>
  <si>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</si>
  <si>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</si>
  <si>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</si>
  <si>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</si>
  <si>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</si>
  <si>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</si>
  <si>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</si>
  <si>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</si>
  <si>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</si>
  <si>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</si>
  <si>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</si>
  <si>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</si>
  <si>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</si>
  <si>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</si>
  <si>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</si>
  <si>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</si>
  <si>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</si>
  <si>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</si>
  <si>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</si>
  <si>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</si>
  <si>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</si>
  <si>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</si>
  <si>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</si>
  <si>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</si>
  <si>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</si>
  <si>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</si>
  <si>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</si>
  <si>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</si>
  <si>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</si>
  <si>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</si>
  <si>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</si>
  <si>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</si>
  <si>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</si>
  <si>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</si>
  <si>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</si>
  <si>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</si>
  <si>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</si>
  <si>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</si>
  <si>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</si>
  <si>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</si>
  <si>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</si>
  <si>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</si>
  <si>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</si>
  <si>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</si>
  <si>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</si>
  <si>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</si>
  <si>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</si>
  <si>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</si>
  <si>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</si>
  <si>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</si>
  <si>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</si>
  <si>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</si>
  <si>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</si>
  <si>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</si>
  <si>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</si>
  <si>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</si>
  <si>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</si>
  <si>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</si>
  <si>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</si>
  <si>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</si>
  <si>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</si>
  <si>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</si>
  <si>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</si>
  <si>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</si>
  <si>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</si>
  <si>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</si>
  <si>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</si>
  <si>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</si>
  <si>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</si>
  <si>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</si>
  <si>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</si>
  <si>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</si>
  <si>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</si>
  <si>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</si>
  <si>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</si>
  <si>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</si>
  <si>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</si>
  <si>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</si>
  <si>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</si>
  <si>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</si>
  <si>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</si>
  <si>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</si>
  <si>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</si>
  <si>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</si>
  <si>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</si>
  <si>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</si>
  <si>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</si>
  <si>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</si>
  <si>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</si>
  <si>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</si>
  <si>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</si>
  <si>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</si>
  <si>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</si>
  <si>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</si>
  <si>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</si>
  <si>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</si>
  <si>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</si>
  <si>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</si>
  <si>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</si>
  <si>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</si>
  <si>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</si>
  <si>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</si>
  <si>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</si>
  <si>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</si>
  <si>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</si>
  <si>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</si>
  <si>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</si>
  <si>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</si>
  <si>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</si>
  <si>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</si>
  <si>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</si>
  <si>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</si>
  <si>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</si>
  <si>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</si>
  <si>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</si>
  <si>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</si>
  <si>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</si>
  <si>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</si>
  <si>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</si>
  <si>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</si>
  <si>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</si>
  <si>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</si>
  <si>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</si>
  <si>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</si>
  <si>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</si>
  <si>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</si>
  <si>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</si>
  <si>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</si>
  <si>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</si>
  <si>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</si>
  <si>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</si>
  <si>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</si>
  <si>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</si>
  <si>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</si>
  <si>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</si>
  <si>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</si>
  <si>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</si>
  <si>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</si>
  <si>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</si>
  <si>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</si>
  <si>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</si>
  <si>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</si>
  <si>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</si>
  <si>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</si>
  <si>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</si>
  <si>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</si>
  <si>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</si>
  <si>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</si>
  <si>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</si>
  <si>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</si>
  <si>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</si>
  <si>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</si>
  <si>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</si>
  <si>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</si>
  <si>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</si>
  <si>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</si>
  <si>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</si>
  <si>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</si>
  <si>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</si>
  <si>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</si>
  <si>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</si>
  <si>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</si>
  <si>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</si>
  <si>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</si>
  <si>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</si>
  <si>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</si>
  <si>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</si>
  <si>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</si>
  <si>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</si>
  <si>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</si>
  <si>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</si>
  <si>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</si>
  <si>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</si>
  <si>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</si>
  <si>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</si>
  <si>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</si>
  <si>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</si>
  <si>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</si>
  <si>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</si>
  <si>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</si>
  <si>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</si>
  <si>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</si>
  <si>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</si>
  <si>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</si>
  <si>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</si>
  <si>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</si>
  <si>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</si>
  <si>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</si>
  <si>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</si>
  <si>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</si>
  <si>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</si>
  <si>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</si>
  <si>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</si>
  <si>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</si>
  <si>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</si>
  <si>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</si>
  <si>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</si>
  <si>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</si>
  <si>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</si>
  <si>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</si>
  <si>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</si>
  <si>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</si>
  <si>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</si>
  <si>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</si>
  <si>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</si>
  <si>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</si>
  <si>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</si>
  <si>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</si>
  <si>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</si>
  <si>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</si>
  <si>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</si>
  <si>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</si>
  <si>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</si>
  <si>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</si>
  <si>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</si>
  <si>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</si>
  <si>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</si>
  <si>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</si>
  <si>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</si>
  <si>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</si>
  <si>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</si>
  <si>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</si>
  <si>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</si>
  <si>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</si>
  <si>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</si>
  <si>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</si>
  <si>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</si>
  <si>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</si>
  <si>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</si>
  <si>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</si>
  <si>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</si>
  <si>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</si>
  <si>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</si>
  <si>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</si>
  <si>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</si>
  <si>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</si>
  <si>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</si>
  <si>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</si>
  <si>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</si>
  <si>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</si>
  <si>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</si>
  <si>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</si>
  <si>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</si>
  <si>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</si>
  <si>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</si>
  <si>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</si>
  <si>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</si>
  <si>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</si>
  <si>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</si>
  <si>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</si>
  <si>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</si>
  <si>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</si>
  <si>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</si>
  <si>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</si>
  <si>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</si>
  <si>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</si>
  <si>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</si>
  <si>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</si>
  <si>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</si>
  <si>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</si>
  <si>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</si>
  <si>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</si>
  <si>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</si>
  <si>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</si>
  <si>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</si>
  <si>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</si>
  <si>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</si>
  <si>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</si>
  <si>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</si>
  <si>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</si>
  <si>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</si>
  <si>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</si>
  <si>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</si>
  <si>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</si>
  <si>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</si>
  <si>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</si>
  <si>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</si>
  <si>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</si>
  <si>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</si>
  <si>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</si>
  <si>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</si>
  <si>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</si>
  <si>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</si>
  <si>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</si>
  <si>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</si>
  <si>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</si>
  <si>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</si>
  <si>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</si>
  <si>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</si>
  <si>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</si>
  <si>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</si>
  <si>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</si>
  <si>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</si>
  <si>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</si>
  <si>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</si>
  <si>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</si>
  <si>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</si>
  <si>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</si>
  <si>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</si>
  <si>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</si>
  <si>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</si>
  <si>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</si>
  <si>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</si>
  <si>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</si>
  <si>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</si>
  <si>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</si>
  <si>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</si>
  <si>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</si>
  <si>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</si>
  <si>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</si>
  <si>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</si>
  <si>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</si>
  <si>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</si>
  <si>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</si>
  <si>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</si>
  <si>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</si>
  <si>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</si>
  <si>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</si>
  <si>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</si>
  <si>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</si>
  <si>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</si>
  <si>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</si>
  <si>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</si>
  <si>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</si>
  <si>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</si>
  <si>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</si>
  <si>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</si>
  <si>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</si>
  <si>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</si>
  <si>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</si>
  <si>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</si>
  <si>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</si>
  <si>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</si>
  <si>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</si>
  <si>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</si>
  <si>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</si>
  <si>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</si>
  <si>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</si>
  <si>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</si>
  <si>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</si>
  <si>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</si>
  <si>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</si>
  <si>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</si>
  <si>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</si>
  <si>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</si>
  <si>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</si>
  <si>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</si>
  <si>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</si>
  <si>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</si>
  <si>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</si>
  <si>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</si>
  <si>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</si>
  <si>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</si>
  <si>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</si>
  <si>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</si>
  <si>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</si>
  <si>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</si>
  <si>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</si>
  <si>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</si>
  <si>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</si>
  <si>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</si>
  <si>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</si>
  <si>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</si>
  <si>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</si>
  <si>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</si>
  <si>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</si>
  <si>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</si>
  <si>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</si>
  <si>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</si>
  <si>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</si>
  <si>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</si>
  <si>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</si>
  <si>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</si>
  <si>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</si>
  <si>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</si>
  <si>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</si>
  <si>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</si>
  <si>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</si>
  <si>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</si>
  <si>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</si>
  <si>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</si>
  <si>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</si>
  <si>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</si>
  <si>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</si>
  <si>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</si>
  <si>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</si>
  <si>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</si>
  <si>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</si>
  <si>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</si>
  <si>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</si>
  <si>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</si>
  <si>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</si>
  <si>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</si>
  <si>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</si>
  <si>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</si>
  <si>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</si>
  <si>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</si>
  <si>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</si>
  <si>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</si>
  <si>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</si>
  <si>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</si>
  <si>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</si>
  <si>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</si>
  <si>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</si>
  <si>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</si>
  <si>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</si>
  <si>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</si>
  <si>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</si>
  <si>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</si>
  <si>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</si>
  <si>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</si>
  <si>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</si>
  <si>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</si>
  <si>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</si>
  <si>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</si>
  <si>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</si>
  <si>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</si>
  <si>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</si>
  <si>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</si>
  <si>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</si>
  <si>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</si>
  <si>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</si>
  <si>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</si>
  <si>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</si>
  <si>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</si>
  <si>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</si>
  <si>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</si>
  <si>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</si>
  <si>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</si>
  <si>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</si>
  <si>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</si>
  <si>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</si>
  <si>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</si>
  <si>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</si>
  <si>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</si>
  <si>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</si>
  <si>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</si>
  <si>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</si>
  <si>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</si>
  <si>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</si>
  <si>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</si>
  <si>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</si>
  <si>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</si>
  <si>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</si>
  <si>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</si>
  <si>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</si>
  <si>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</si>
  <si>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</si>
  <si>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</si>
  <si>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</si>
  <si>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</si>
  <si>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</si>
  <si>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</si>
  <si>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</si>
  <si>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</si>
  <si>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</si>
  <si>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</si>
  <si>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</si>
  <si>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</si>
  <si>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</si>
  <si>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</si>
  <si>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</si>
  <si>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</si>
  <si>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</si>
  <si>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</si>
  <si>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</si>
  <si>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</si>
  <si>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</si>
  <si>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</si>
  <si>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</si>
  <si>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</si>
  <si>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</si>
  <si>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</si>
  <si>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</si>
  <si>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</si>
  <si>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</si>
  <si>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</si>
  <si>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</si>
  <si>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</si>
  <si>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</si>
  <si>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</si>
  <si>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</si>
  <si>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</si>
  <si>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</si>
  <si>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</si>
  <si>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</si>
  <si>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</si>
  <si>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</si>
  <si>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</si>
  <si>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</si>
  <si>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</si>
  <si>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</si>
  <si>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</si>
  <si>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</si>
  <si>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</si>
  <si>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</si>
  <si>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</si>
  <si>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</si>
  <si>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</si>
  <si>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</si>
  <si>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</si>
  <si>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</si>
  <si>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</si>
  <si>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</si>
  <si>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</si>
  <si>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</si>
  <si>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</si>
  <si>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</si>
  <si>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</si>
  <si>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</si>
  <si>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</si>
  <si>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</si>
  <si>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</si>
  <si>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</si>
  <si>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</si>
  <si>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</si>
  <si>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</si>
  <si>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</si>
  <si>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</si>
  <si>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</si>
  <si>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</si>
  <si>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</si>
  <si>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</si>
  <si>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</si>
  <si>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</si>
  <si>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</si>
  <si>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</si>
  <si>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</si>
  <si>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</si>
  <si>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</si>
  <si>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</si>
  <si>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</si>
  <si>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</si>
  <si>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</si>
  <si>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</si>
  <si>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</si>
  <si>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</si>
  <si>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</si>
  <si>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</si>
  <si>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</si>
  <si>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</si>
  <si>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</si>
  <si>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</si>
  <si>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</si>
  <si>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</si>
  <si>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</si>
  <si>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</si>
  <si>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</si>
  <si>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</si>
  <si>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</si>
  <si>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</si>
  <si>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</si>
  <si>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</si>
  <si>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</si>
  <si>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</si>
  <si>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</si>
  <si>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</si>
  <si>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</si>
  <si>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</si>
  <si>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</si>
  <si>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</si>
  <si>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</si>
  <si>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</si>
  <si>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</si>
  <si>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</si>
  <si>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</si>
  <si>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</si>
  <si>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</si>
  <si>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</si>
  <si>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</si>
  <si>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</si>
  <si>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</si>
  <si>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</si>
  <si>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</si>
  <si>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</si>
  <si>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</si>
  <si>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</si>
  <si>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</si>
  <si>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</si>
  <si>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</si>
  <si>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</si>
  <si>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</si>
  <si>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</si>
  <si>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</si>
  <si>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</si>
  <si>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</si>
  <si>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</si>
  <si>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</si>
  <si>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</si>
  <si>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</si>
  <si>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</si>
  <si>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</si>
  <si>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</si>
  <si>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</si>
  <si>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</si>
  <si>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</si>
  <si>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</si>
  <si>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</si>
  <si>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</si>
  <si>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</si>
  <si>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</si>
  <si>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</si>
  <si>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</si>
  <si>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</si>
  <si>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</si>
  <si>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</si>
  <si>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</si>
  <si>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</si>
  <si>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</si>
  <si>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</si>
  <si>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</si>
  <si>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</si>
  <si>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</si>
  <si>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</si>
  <si>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</si>
  <si>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</si>
  <si>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</si>
  <si>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</si>
  <si>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</si>
  <si>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</si>
  <si>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</si>
  <si>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</si>
  <si>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</si>
  <si>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</si>
  <si>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</si>
  <si>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</si>
  <si>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</si>
  <si>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</si>
  <si>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</si>
  <si>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</si>
  <si>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</si>
  <si>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</si>
  <si>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</si>
  <si>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</si>
  <si>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</si>
  <si>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</si>
  <si>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</si>
  <si>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</si>
  <si>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</si>
  <si>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</si>
  <si>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</si>
  <si>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</si>
  <si>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</si>
  <si>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</si>
  <si>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</si>
  <si>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</si>
  <si>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</si>
  <si>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</si>
  <si>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</si>
  <si>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</si>
  <si>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</si>
  <si>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</si>
  <si>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</si>
  <si>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</si>
  <si>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</si>
  <si>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</si>
  <si>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</si>
  <si>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</si>
  <si>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</si>
  <si>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</si>
  <si>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</si>
  <si>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</si>
  <si>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</si>
  <si>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</si>
  <si>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</si>
  <si>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</si>
  <si>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</si>
  <si>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</si>
  <si>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</si>
  <si>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</si>
  <si>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</si>
  <si>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</si>
  <si>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</si>
  <si>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</si>
  <si>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</si>
  <si>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</si>
  <si>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</si>
  <si>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</si>
  <si>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</si>
  <si>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</si>
  <si>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</si>
  <si>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</si>
  <si>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</si>
  <si>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</si>
  <si>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</si>
  <si>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</si>
  <si>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</si>
  <si>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</si>
  <si>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</si>
  <si>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</si>
  <si>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</si>
  <si>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</si>
  <si>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</si>
  <si>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</si>
  <si>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</si>
  <si>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</si>
  <si>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</si>
  <si>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</si>
  <si>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</si>
  <si>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</si>
  <si>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</si>
  <si>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</si>
  <si>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</si>
  <si>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</si>
  <si>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</si>
  <si>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</si>
  <si>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</si>
  <si>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</si>
  <si>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</si>
  <si>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</si>
  <si>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</si>
  <si>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</si>
  <si>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</si>
  <si>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</si>
  <si>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</si>
  <si>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</si>
  <si>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</si>
  <si>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</si>
  <si>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</si>
  <si>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</si>
  <si>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</si>
  <si>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</si>
  <si>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</si>
  <si>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</si>
  <si>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</si>
  <si>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</si>
  <si>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</si>
  <si>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</si>
  <si>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</si>
  <si>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</si>
  <si>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</si>
  <si>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</si>
  <si>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</si>
  <si>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</si>
  <si>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</si>
  <si>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</si>
  <si>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</si>
  <si>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</si>
  <si>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</si>
  <si>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</si>
  <si>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</si>
  <si>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</si>
  <si>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</si>
  <si>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</si>
  <si>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</si>
  <si>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</si>
  <si>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</si>
  <si>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</si>
  <si>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</si>
  <si>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</si>
  <si>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</si>
  <si>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</si>
  <si>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</si>
  <si>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</si>
  <si>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</si>
  <si>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</si>
  <si>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</si>
  <si>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</si>
  <si>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</si>
  <si>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</si>
  <si>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</si>
  <si>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</si>
  <si>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</si>
  <si>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</si>
  <si>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</si>
  <si>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</si>
  <si>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</si>
  <si>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</si>
  <si>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</si>
  <si>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</si>
  <si>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</si>
  <si>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</si>
  <si>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</si>
  <si>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</si>
  <si>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</si>
  <si>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</si>
  <si>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</si>
  <si>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</si>
  <si>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</si>
  <si>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</si>
  <si>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</si>
  <si>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</si>
  <si>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</si>
  <si>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</si>
  <si>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</si>
  <si>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</si>
  <si>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</si>
  <si>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</si>
  <si>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</si>
  <si>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</si>
  <si>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</si>
  <si>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</si>
  <si>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</si>
  <si>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</si>
  <si>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</si>
  <si>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</si>
  <si>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</si>
  <si>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</si>
  <si>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</si>
  <si>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</si>
  <si>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</si>
  <si>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</si>
  <si>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</si>
  <si>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</si>
  <si>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</si>
  <si>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</si>
  <si>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</si>
  <si>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</si>
  <si>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</si>
  <si>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</si>
  <si>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</si>
  <si>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</si>
  <si>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</si>
  <si>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</si>
  <si>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</si>
  <si>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</si>
  <si>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</si>
  <si>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</si>
  <si>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</si>
  <si>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</si>
  <si>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</si>
  <si>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</si>
  <si>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</si>
  <si>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</si>
  <si>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</si>
  <si>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</si>
  <si>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</si>
  <si>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</si>
  <si>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</si>
  <si>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</si>
  <si>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</si>
  <si>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</si>
  <si>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</si>
  <si>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</si>
  <si>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</si>
  <si>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</si>
  <si>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</si>
  <si>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</si>
  <si>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</si>
  <si>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</si>
  <si>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</si>
  <si>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</si>
  <si>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</si>
  <si>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</si>
  <si>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</si>
  <si>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</si>
  <si>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</si>
  <si>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</si>
  <si>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</si>
  <si>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</si>
  <si>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</si>
  <si>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</si>
  <si>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</si>
  <si>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</si>
  <si>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</si>
  <si>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</si>
  <si>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</si>
  <si>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</si>
  <si>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</si>
  <si>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</si>
  <si>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</si>
  <si>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</si>
  <si>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</si>
  <si>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</si>
  <si>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</si>
  <si>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</si>
  <si>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</si>
  <si>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</si>
  <si>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</si>
  <si>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</si>
  <si>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</si>
  <si>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</si>
  <si>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</si>
  <si>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</si>
  <si>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</si>
  <si>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</si>
  <si>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</si>
  <si>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</si>
  <si>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</si>
  <si>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</si>
  <si>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</si>
  <si>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</si>
  <si>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</si>
  <si>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</si>
  <si>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</si>
  <si>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</si>
  <si>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</si>
  <si>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</si>
  <si>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</si>
  <si>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</si>
  <si>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</si>
  <si>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</si>
  <si>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</si>
  <si>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</si>
  <si>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</si>
  <si>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</si>
  <si>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</si>
  <si>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</si>
  <si>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</si>
  <si>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</si>
  <si>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</si>
  <si>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</si>
  <si>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</si>
  <si>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</si>
  <si>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</si>
  <si>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</si>
  <si>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</si>
  <si>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</si>
  <si>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</si>
  <si>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</si>
  <si>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</si>
  <si>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</si>
  <si>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</si>
  <si>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</si>
  <si>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</si>
  <si>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</si>
  <si>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</si>
  <si>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</si>
  <si>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</si>
  <si>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</si>
  <si>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</si>
  <si>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</si>
  <si>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</si>
  <si>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</si>
  <si>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</si>
  <si>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</si>
  <si>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</si>
  <si>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</si>
  <si>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</si>
  <si>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</si>
  <si>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</si>
  <si>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</si>
  <si>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</si>
  <si>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</si>
  <si>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</si>
  <si>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</si>
  <si>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</si>
  <si>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</si>
  <si>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</si>
  <si>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</si>
  <si>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</si>
  <si>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</si>
  <si>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</si>
  <si>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</si>
  <si>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</si>
  <si>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</si>
  <si>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</si>
  <si>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</si>
  <si>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</si>
  <si>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</si>
  <si>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</si>
  <si>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</si>
  <si>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</si>
  <si>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</si>
  <si>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</si>
  <si>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</si>
  <si>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</si>
  <si>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</si>
  <si>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</si>
  <si>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</si>
  <si>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</si>
  <si>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</si>
  <si>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</si>
  <si>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</si>
  <si>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</si>
  <si>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</si>
  <si>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</si>
  <si>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</si>
  <si>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</si>
  <si>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</si>
  <si>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</si>
  <si>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</si>
  <si>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</si>
  <si>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</si>
  <si>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</si>
  <si>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</si>
  <si>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</si>
  <si>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</si>
  <si>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</si>
  <si>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</si>
  <si>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</si>
  <si>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</si>
  <si>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</si>
  <si>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</si>
  <si>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</si>
  <si>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</si>
  <si>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</si>
  <si>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</si>
  <si>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</si>
  <si>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</si>
  <si>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</si>
  <si>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</si>
  <si>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</si>
  <si>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</si>
  <si>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</si>
  <si>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</si>
  <si>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</si>
  <si>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</si>
  <si>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</si>
  <si>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</si>
  <si>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</si>
  <si>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</si>
  <si>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</si>
  <si>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</si>
  <si>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</si>
  <si>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</si>
  <si>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</si>
  <si>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</si>
  <si>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</si>
  <si>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</si>
  <si>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</si>
  <si>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</si>
  <si>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</si>
  <si>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</si>
  <si>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</si>
  <si>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</si>
  <si>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</si>
  <si>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</si>
  <si>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</si>
  <si>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</si>
  <si>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</si>
  <si>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</si>
  <si>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</si>
  <si>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</si>
  <si>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</si>
  <si>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</si>
  <si>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</si>
  <si>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</si>
  <si>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</si>
  <si>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</si>
  <si>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</si>
  <si>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</si>
  <si>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</si>
  <si>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</si>
  <si>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</si>
  <si>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</si>
  <si>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</si>
  <si>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</si>
  <si>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</si>
  <si>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</si>
  <si>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</si>
  <si>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</si>
  <si>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</si>
  <si>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</si>
  <si>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</si>
  <si>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</si>
  <si>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</si>
  <si>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</si>
  <si>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</si>
  <si>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</si>
  <si>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</si>
  <si>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</si>
  <si>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</si>
  <si>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</si>
  <si>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</si>
  <si>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</si>
  <si>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</si>
  <si>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</si>
  <si>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</si>
  <si>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</si>
  <si>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</si>
  <si>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</si>
  <si>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</si>
  <si>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</si>
  <si>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</si>
  <si>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</si>
  <si>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</si>
  <si>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</si>
  <si>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</si>
  <si>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</si>
  <si>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</si>
  <si>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</si>
  <si>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</si>
  <si>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</si>
  <si>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</si>
  <si>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</si>
  <si>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</si>
  <si>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</si>
  <si>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</si>
  <si>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</si>
  <si>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</si>
  <si>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</si>
  <si>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</si>
  <si>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</si>
  <si>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</si>
  <si>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</si>
  <si>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</si>
  <si>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</si>
  <si>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</si>
  <si>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</si>
  <si>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</si>
  <si>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</si>
  <si>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</si>
  <si>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</si>
  <si>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</si>
  <si>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</si>
  <si>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</si>
  <si>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</si>
  <si>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</si>
  <si>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</si>
  <si>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</si>
  <si>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</si>
  <si>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</si>
  <si>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</si>
  <si>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</si>
  <si>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</si>
  <si>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</si>
  <si>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</si>
  <si>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</si>
  <si>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</si>
  <si>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</si>
  <si>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</si>
  <si>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</si>
  <si>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</si>
  <si>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</si>
  <si>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</si>
  <si>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</si>
  <si>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</si>
  <si>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</si>
  <si>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</si>
  <si>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</si>
  <si>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</si>
  <si>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</si>
  <si>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</si>
  <si>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</si>
  <si>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</si>
  <si>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</si>
  <si>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</si>
  <si>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</si>
  <si>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</si>
  <si>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</si>
  <si>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</si>
  <si>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</si>
  <si>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</si>
  <si>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</si>
  <si>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</si>
  <si>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</si>
  <si>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</si>
  <si>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</si>
  <si>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</si>
  <si>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</si>
  <si>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</si>
  <si>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</si>
  <si>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</si>
  <si>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</si>
  <si>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</si>
  <si>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</si>
  <si>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</si>
  <si>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</si>
  <si>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</si>
  <si>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</si>
  <si>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</si>
  <si>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</si>
  <si>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</si>
  <si>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</si>
  <si>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</si>
  <si>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</si>
  <si>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</si>
  <si>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</si>
  <si>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</si>
  <si>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</si>
  <si>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</si>
  <si>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</si>
  <si>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</si>
  <si>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</si>
  <si>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</si>
  <si>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</si>
  <si>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</si>
  <si>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</si>
  <si>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</si>
  <si>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</si>
  <si>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</si>
  <si>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</si>
  <si>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</si>
  <si>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</si>
  <si>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</si>
  <si>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</si>
  <si>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</si>
  <si>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</si>
  <si>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</si>
  <si>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</si>
  <si>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</si>
  <si>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</si>
  <si>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</si>
  <si>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</si>
  <si>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</si>
  <si>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</si>
  <si>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</si>
  <si>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</si>
  <si>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</si>
  <si>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</si>
  <si>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</si>
  <si>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</si>
  <si>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</si>
  <si>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</si>
  <si>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</si>
  <si>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</si>
  <si>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</si>
  <si>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</si>
  <si>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</si>
  <si>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</si>
  <si>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</si>
  <si>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</si>
  <si>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</si>
  <si>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</si>
  <si>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</si>
  <si>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</si>
  <si>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</si>
  <si>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</si>
  <si>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</si>
  <si>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</si>
  <si>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</si>
  <si>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</si>
  <si>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</si>
  <si>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</si>
  <si>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</si>
  <si>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</si>
  <si>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</si>
  <si>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</si>
  <si>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</si>
  <si>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</si>
  <si>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</si>
  <si>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</si>
  <si>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</si>
  <si>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</si>
  <si>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</si>
  <si>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</si>
  <si>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</si>
  <si>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</si>
  <si>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</si>
  <si>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</si>
  <si>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</si>
  <si>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</si>
  <si>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</si>
  <si>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</si>
  <si>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</si>
  <si>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</si>
  <si>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</si>
  <si>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</si>
  <si>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</si>
  <si>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</si>
  <si>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</si>
  <si>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</si>
  <si>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</si>
  <si>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</si>
  <si>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</si>
  <si>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</si>
  <si>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</si>
  <si>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</si>
  <si>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</si>
  <si>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</si>
  <si>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</si>
  <si>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</si>
  <si>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</si>
  <si>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</si>
  <si>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</si>
  <si>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</si>
  <si>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</si>
  <si>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</si>
  <si>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</si>
  <si>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</si>
  <si>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</si>
  <si>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</si>
  <si>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</si>
  <si>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</si>
  <si>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</si>
  <si>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</si>
  <si>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</si>
  <si>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</si>
  <si>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</si>
  <si>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</si>
  <si>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</si>
  <si>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</si>
  <si>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</si>
  <si>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</si>
  <si>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</si>
  <si>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</si>
  <si>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</si>
  <si>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</si>
  <si>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</si>
  <si>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</si>
  <si>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</si>
  <si>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</si>
  <si>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</si>
  <si>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</si>
  <si>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</si>
  <si>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</si>
  <si>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</si>
  <si>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</si>
  <si>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</si>
  <si>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</si>
  <si>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</si>
  <si>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</si>
  <si>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</si>
  <si>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</si>
  <si>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</si>
  <si>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</si>
  <si>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</si>
  <si>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</si>
  <si>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</si>
  <si>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</si>
  <si>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</si>
  <si>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</si>
  <si>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</si>
  <si>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</si>
  <si>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</si>
  <si>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</si>
  <si>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</si>
  <si>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</si>
  <si>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</si>
  <si>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</si>
  <si>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</si>
  <si>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</si>
  <si>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</si>
  <si>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</si>
  <si>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</si>
  <si>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</si>
  <si>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</si>
  <si>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</si>
  <si>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</si>
  <si>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</si>
  <si>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</si>
  <si>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</si>
  <si>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</si>
  <si>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</si>
  <si>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</si>
  <si>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</si>
  <si>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</si>
  <si>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</si>
  <si>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</si>
  <si>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</si>
  <si>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</si>
  <si>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</si>
  <si>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</si>
  <si>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</si>
  <si>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</si>
  <si>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</si>
  <si>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</si>
  <si>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</si>
  <si>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</si>
  <si>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</si>
  <si>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</si>
  <si>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</si>
  <si>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</si>
  <si>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</si>
  <si>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</si>
  <si>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</si>
  <si>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</si>
  <si>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</si>
  <si>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</si>
  <si>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</si>
  <si>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</si>
  <si>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</si>
  <si>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</si>
  <si>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</si>
  <si>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</si>
  <si>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</si>
  <si>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</si>
  <si>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</si>
  <si>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</si>
  <si>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</si>
  <si>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</si>
  <si>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</si>
  <si>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</si>
  <si>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</si>
  <si>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</si>
  <si>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</si>
  <si>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</si>
  <si>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</si>
  <si>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</si>
  <si>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</si>
  <si>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</si>
  <si>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</si>
  <si>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</si>
  <si>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</si>
  <si>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</si>
  <si>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</si>
  <si>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</si>
  <si>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</si>
  <si>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</si>
  <si>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</si>
  <si>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</si>
  <si>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</si>
  <si>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</si>
  <si>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</si>
  <si>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</si>
  <si>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</si>
  <si>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</si>
  <si>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</si>
  <si>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</si>
  <si>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</si>
  <si>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</si>
  <si>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</si>
  <si>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</si>
  <si>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</si>
  <si>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</si>
  <si>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</si>
  <si>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</si>
  <si>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</si>
  <si>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</si>
  <si>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</si>
  <si>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</si>
  <si>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</si>
  <si>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</si>
  <si>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</si>
  <si>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</si>
  <si>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</si>
  <si>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</si>
  <si>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</si>
  <si>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</si>
  <si>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</si>
  <si>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</si>
  <si>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</si>
  <si>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</si>
  <si>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</si>
  <si>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</si>
  <si>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</si>
  <si>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</si>
  <si>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</si>
  <si>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</si>
  <si>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</si>
  <si>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</si>
  <si>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</si>
  <si>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</si>
  <si>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</si>
  <si>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</si>
  <si>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</si>
  <si>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</si>
  <si>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</si>
  <si>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</si>
  <si>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</si>
  <si>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</si>
  <si>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</si>
  <si>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</si>
  <si>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</si>
  <si>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</si>
  <si>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</si>
  <si>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</si>
  <si>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</si>
  <si>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</si>
  <si>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</si>
  <si>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</si>
  <si>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</si>
  <si>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</si>
  <si>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</si>
  <si>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</si>
  <si>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</si>
  <si>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</si>
  <si>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</si>
  <si>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</si>
  <si>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</si>
  <si>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</si>
  <si>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</si>
  <si>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</si>
  <si>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</si>
  <si>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</si>
  <si>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</si>
  <si>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</si>
  <si>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</si>
  <si>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</si>
  <si>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</si>
  <si>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</si>
  <si>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</si>
  <si>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</si>
  <si>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</si>
  <si>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</si>
  <si>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</si>
  <si>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</si>
  <si>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</si>
  <si>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</si>
  <si>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</si>
  <si>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</si>
  <si>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</si>
  <si>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</si>
  <si>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</si>
  <si>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</si>
  <si>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</si>
  <si>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</si>
  <si>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</si>
  <si>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</si>
  <si>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</si>
  <si>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</si>
  <si>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</si>
  <si>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</si>
  <si>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</si>
  <si>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</si>
  <si>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</si>
  <si>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</si>
  <si>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</si>
  <si>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</si>
  <si>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</si>
  <si>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</si>
  <si>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</si>
  <si>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</si>
  <si>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</si>
  <si>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</si>
  <si>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</si>
  <si>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</si>
  <si>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</si>
  <si>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</si>
  <si>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</si>
  <si>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</si>
  <si>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</si>
  <si>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</si>
  <si>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</si>
  <si>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</si>
  <si>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</si>
  <si>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</si>
  <si>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</si>
  <si>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</si>
  <si>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</si>
  <si>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</si>
  <si>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</si>
  <si>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</si>
  <si>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</si>
  <si>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</si>
  <si>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</si>
  <si>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</si>
  <si>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</si>
  <si>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</si>
  <si>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</si>
  <si>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</si>
  <si>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</si>
  <si>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</si>
  <si>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</si>
  <si>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</si>
  <si>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</si>
  <si>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</si>
  <si>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</si>
  <si>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</si>
  <si>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</si>
  <si>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</si>
  <si>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</si>
  <si>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</si>
  <si>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</si>
  <si>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</si>
  <si>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</si>
  <si>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</si>
  <si>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</si>
  <si>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</si>
  <si>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</si>
  <si>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</si>
  <si>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</si>
  <si>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</si>
  <si>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</si>
  <si>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</si>
  <si>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</si>
  <si>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</si>
  <si>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</si>
  <si>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</si>
  <si>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</si>
  <si>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</si>
  <si>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</si>
  <si>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</si>
  <si>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</si>
  <si>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</si>
  <si>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</si>
  <si>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</si>
  <si>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</si>
  <si>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</si>
  <si>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</si>
  <si>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</si>
  <si>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</si>
  <si>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</si>
  <si>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</si>
  <si>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</si>
  <si>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</si>
  <si>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</si>
  <si>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</si>
  <si>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</si>
  <si>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</si>
  <si>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</si>
  <si>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</si>
  <si>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</si>
  <si>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</si>
  <si>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</si>
  <si>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</si>
  <si>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</si>
  <si>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</si>
  <si>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</si>
  <si>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</si>
  <si>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</si>
  <si>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</si>
  <si>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</si>
  <si>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</si>
  <si>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</si>
  <si>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</si>
  <si>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</si>
  <si>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</si>
  <si>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</si>
  <si>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</si>
  <si>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</si>
  <si>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</si>
  <si>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</si>
  <si>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</si>
  <si>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</si>
  <si>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</si>
  <si>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</si>
  <si>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</si>
  <si>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</si>
  <si>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</si>
  <si>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</si>
  <si>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</si>
  <si>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</si>
  <si>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</si>
  <si>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</si>
  <si>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</si>
  <si>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</si>
  <si>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</si>
  <si>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</si>
  <si>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</si>
  <si>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</si>
  <si>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</si>
  <si>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</si>
  <si>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</si>
  <si>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</si>
  <si>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</si>
  <si>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</si>
  <si>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</si>
  <si>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</si>
  <si>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</si>
  <si>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</si>
  <si>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</si>
  <si>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</si>
  <si>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</si>
  <si>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</si>
  <si>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</si>
  <si>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</si>
  <si>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</si>
  <si>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</si>
  <si>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</si>
  <si>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</si>
  <si>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</si>
  <si>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</si>
  <si>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</si>
  <si>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</si>
  <si>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</si>
  <si>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</si>
  <si>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</si>
  <si>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</si>
  <si>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</si>
  <si>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</si>
  <si>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</si>
  <si>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</si>
  <si>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</si>
  <si>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</si>
  <si>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</si>
  <si>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</si>
  <si>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</si>
  <si>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</si>
  <si>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</si>
  <si>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</si>
  <si>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</si>
  <si>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</si>
  <si>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</si>
  <si>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</si>
  <si>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</si>
  <si>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</si>
  <si>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</si>
  <si>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</si>
  <si>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</si>
  <si>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</si>
  <si>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</si>
  <si>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</si>
  <si>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</si>
  <si>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</si>
  <si>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</si>
  <si>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</si>
  <si>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</si>
  <si>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</si>
  <si>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</si>
  <si>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</si>
  <si>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</si>
  <si>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</si>
  <si>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</si>
  <si>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</si>
  <si>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</si>
  <si>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</si>
  <si>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</si>
  <si>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</si>
  <si>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</si>
  <si>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</si>
  <si>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</si>
  <si>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</si>
  <si>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</si>
  <si>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</si>
  <si>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</si>
  <si>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</si>
  <si>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</si>
  <si>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</si>
  <si>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</si>
  <si>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</si>
  <si>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</si>
  <si>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</si>
  <si>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</si>
  <si>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</si>
  <si>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</si>
  <si>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</si>
  <si>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</si>
  <si>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</si>
  <si>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</si>
  <si>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</si>
  <si>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</si>
  <si>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</si>
  <si>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</si>
  <si>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</si>
  <si>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</si>
  <si>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</si>
  <si>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</si>
  <si>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</si>
  <si>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</si>
  <si>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</si>
  <si>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</si>
  <si>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</si>
  <si>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</si>
  <si>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</si>
  <si>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</si>
  <si>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</si>
  <si>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</si>
  <si>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</si>
  <si>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</si>
  <si>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</si>
  <si>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</si>
  <si>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</si>
  <si>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</si>
  <si>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</si>
  <si>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</si>
  <si>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</si>
  <si>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</si>
  <si>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</si>
  <si>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</si>
  <si>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</si>
  <si>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</si>
  <si>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</si>
  <si>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</si>
  <si>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</si>
  <si>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</si>
  <si>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</si>
  <si>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</si>
  <si>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</si>
  <si>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</si>
  <si>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</si>
  <si>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</si>
  <si>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</si>
  <si>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</si>
  <si>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</si>
  <si>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</si>
  <si>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</si>
  <si>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</si>
  <si>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</si>
  <si>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</si>
  <si>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</si>
  <si>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</si>
  <si>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</si>
  <si>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</si>
  <si>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</si>
  <si>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</si>
  <si>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</si>
  <si>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</si>
  <si>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</si>
  <si>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</si>
  <si>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</si>
  <si>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</si>
  <si>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</si>
  <si>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</si>
  <si>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</si>
  <si>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</si>
  <si>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</si>
  <si>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</si>
  <si>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</si>
  <si>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</si>
  <si>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</si>
  <si>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</si>
  <si>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</si>
  <si>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</si>
  <si>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</si>
  <si>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</si>
  <si>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</si>
  <si>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</si>
  <si>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</si>
  <si>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</si>
  <si>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</si>
  <si>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</si>
  <si>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</si>
  <si>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</si>
  <si>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</si>
  <si>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</si>
  <si>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</si>
  <si>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</si>
  <si>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</si>
  <si>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</si>
  <si>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</si>
  <si>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</si>
  <si>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</si>
  <si>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</si>
  <si>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</si>
  <si>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</si>
  <si>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</si>
  <si>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</si>
  <si>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</si>
  <si>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</si>
  <si>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</si>
  <si>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</si>
  <si>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</si>
  <si>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</si>
  <si>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</si>
  <si>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</si>
  <si>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</si>
  <si>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</si>
  <si>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</si>
  <si>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</si>
  <si>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</si>
  <si>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</si>
  <si>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</si>
  <si>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</si>
  <si>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</si>
  <si>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</si>
  <si>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</si>
  <si>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</si>
  <si>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</si>
  <si>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</si>
  <si>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</si>
  <si>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</si>
  <si>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</si>
  <si>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</si>
  <si>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</si>
  <si>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</si>
  <si>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</si>
  <si>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</si>
  <si>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</si>
  <si>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</si>
  <si>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</si>
  <si>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</si>
  <si>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</si>
  <si>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</si>
  <si>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</si>
  <si>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</si>
  <si>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</si>
  <si>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</si>
  <si>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</si>
  <si>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</si>
  <si>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</si>
  <si>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</si>
  <si>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</si>
  <si>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</si>
  <si>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</si>
  <si>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</si>
  <si>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</si>
  <si>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</si>
  <si>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</si>
  <si>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</si>
  <si>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</si>
  <si>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</si>
  <si>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</si>
  <si>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</si>
  <si>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</si>
  <si>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</si>
  <si>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</si>
  <si>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</si>
  <si>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</si>
  <si>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</si>
  <si>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</si>
  <si>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</si>
  <si>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</si>
  <si>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</si>
  <si>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</si>
  <si>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</si>
  <si>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</si>
  <si>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</si>
  <si>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</si>
  <si>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</si>
  <si>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</si>
  <si>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</si>
  <si>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</si>
  <si>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</si>
  <si>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</si>
  <si>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</si>
  <si>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</si>
  <si>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</si>
  <si>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</si>
  <si>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</si>
  <si>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</si>
  <si>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</si>
  <si>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</si>
  <si>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</si>
  <si>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</si>
  <si>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</si>
  <si>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</si>
  <si>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</si>
  <si>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</si>
  <si>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</si>
  <si>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</si>
  <si>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</si>
  <si>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</si>
  <si>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</si>
  <si>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</si>
  <si>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</si>
  <si>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</si>
  <si>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</si>
  <si>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</si>
  <si>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</si>
  <si>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</si>
  <si>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</si>
  <si>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</si>
  <si>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</si>
  <si>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</si>
  <si>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</si>
  <si>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</si>
  <si>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</si>
  <si>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</si>
  <si>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</si>
  <si>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</si>
  <si>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</si>
  <si>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</si>
  <si>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</si>
  <si>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</si>
  <si>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</si>
  <si>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</si>
  <si>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</si>
  <si>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</si>
  <si>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</si>
  <si>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</si>
  <si>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</si>
  <si>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</si>
  <si>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</si>
  <si>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</si>
  <si>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</si>
  <si>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</si>
  <si>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</si>
  <si>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</si>
  <si>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</si>
  <si>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</si>
  <si>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</si>
  <si>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</si>
  <si>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</si>
  <si>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</si>
  <si>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</si>
  <si>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</si>
  <si>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</si>
  <si>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</si>
  <si>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</si>
  <si>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</si>
  <si>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</si>
  <si>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</si>
  <si>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</si>
  <si>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</si>
  <si>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</si>
  <si>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</si>
  <si>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</si>
  <si>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</si>
  <si>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</si>
  <si>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</si>
  <si>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</si>
  <si>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</si>
  <si>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</si>
  <si>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</si>
  <si>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</si>
  <si>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</si>
  <si>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</si>
  <si>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</si>
  <si>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</si>
  <si>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</si>
  <si>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</si>
  <si>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</si>
  <si>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</si>
  <si>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</si>
  <si>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</si>
  <si>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</si>
  <si>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</si>
  <si>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</si>
  <si>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</si>
  <si>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</si>
  <si>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</si>
  <si>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</si>
  <si>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</si>
  <si>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</si>
  <si>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</si>
  <si>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</si>
  <si>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</si>
  <si>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</si>
  <si>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</si>
  <si>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</si>
  <si>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</si>
  <si>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</si>
  <si>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</si>
  <si>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</si>
  <si>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</si>
  <si>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</si>
  <si>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</si>
  <si>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</si>
  <si>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</si>
  <si>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</si>
  <si>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</si>
  <si>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</si>
  <si>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</si>
  <si>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</si>
  <si>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</si>
  <si>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</si>
  <si>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</si>
  <si>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</si>
  <si>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</si>
  <si>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</si>
  <si>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</si>
  <si>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</si>
  <si>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</si>
  <si>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</si>
  <si>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</si>
  <si>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</si>
  <si>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</si>
  <si>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</si>
  <si>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</si>
  <si>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</si>
  <si>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</si>
  <si>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</si>
  <si>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</si>
  <si>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</si>
  <si>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</si>
  <si>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</si>
  <si>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</si>
  <si>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</si>
  <si>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</si>
  <si>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</si>
  <si>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</si>
  <si>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</si>
  <si>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</si>
  <si>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</si>
  <si>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</si>
  <si>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</si>
  <si>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</si>
  <si>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</si>
  <si>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</si>
  <si>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</si>
  <si>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</si>
  <si>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</si>
  <si>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</si>
  <si>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</si>
  <si>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</si>
  <si>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</si>
  <si>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</si>
  <si>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</si>
  <si>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</si>
  <si>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</si>
  <si>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</si>
  <si>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</si>
  <si>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</si>
  <si>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</si>
  <si>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</si>
  <si>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</si>
  <si>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</si>
  <si>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</si>
  <si>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</si>
  <si>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</si>
  <si>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</si>
  <si>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</si>
  <si>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</si>
  <si>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</si>
  <si>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</si>
  <si>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</si>
  <si>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</si>
  <si>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</si>
  <si>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</si>
  <si>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</si>
  <si>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</si>
  <si>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</si>
  <si>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</si>
  <si>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</si>
  <si>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</si>
  <si>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</si>
  <si>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</si>
  <si>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</si>
  <si>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</si>
  <si>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</si>
  <si>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</si>
  <si>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</si>
  <si>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</si>
  <si>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</si>
  <si>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</si>
  <si>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</si>
  <si>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</si>
  <si>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</si>
  <si>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</si>
  <si>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</si>
  <si>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</si>
  <si>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</si>
  <si>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</si>
  <si>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</si>
  <si>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</si>
  <si>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</si>
  <si>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</si>
  <si>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</si>
  <si>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</si>
  <si>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</si>
  <si>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</si>
  <si>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</si>
  <si>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</si>
  <si>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</si>
  <si>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</si>
  <si>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</si>
  <si>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</si>
  <si>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</si>
  <si>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</si>
  <si>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</si>
  <si>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</si>
  <si>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</si>
  <si>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</si>
  <si>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</si>
  <si>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</si>
  <si>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</si>
  <si>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</si>
  <si>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</si>
  <si>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</si>
  <si>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</si>
  <si>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</si>
  <si>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</si>
  <si>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</si>
  <si>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</si>
  <si>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</si>
  <si>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</si>
  <si>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</si>
  <si>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</si>
  <si>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</si>
  <si>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</si>
  <si>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</si>
  <si>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</si>
  <si>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</si>
  <si>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</si>
  <si>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</si>
  <si>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</si>
  <si>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</si>
  <si>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</si>
  <si>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</si>
  <si>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</si>
  <si>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</si>
  <si>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</si>
  <si>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</si>
  <si>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</si>
  <si>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</si>
  <si>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</si>
  <si>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</si>
  <si>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</si>
  <si>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</si>
  <si>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</si>
  <si>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</si>
  <si>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</si>
  <si>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</si>
  <si>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</si>
  <si>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</si>
  <si>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</si>
  <si>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</si>
  <si>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</si>
  <si>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</si>
  <si>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</si>
  <si>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</si>
  <si>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</si>
  <si>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</si>
  <si>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</si>
  <si>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</si>
  <si>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</si>
  <si>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</si>
  <si>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</si>
  <si>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</si>
  <si>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</si>
  <si>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</si>
  <si>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</si>
  <si>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</si>
  <si>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</si>
  <si>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</si>
  <si>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</si>
  <si>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</si>
  <si>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</si>
  <si>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</si>
  <si>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</si>
  <si>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</si>
  <si>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</si>
  <si>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</si>
  <si>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</si>
  <si>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</si>
  <si>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</si>
  <si>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</si>
  <si>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</si>
  <si>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</si>
  <si>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</si>
  <si>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</si>
  <si>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</si>
  <si>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</si>
  <si>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</si>
  <si>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</si>
  <si>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</si>
  <si>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</si>
  <si>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</si>
  <si>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</si>
  <si>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</si>
  <si>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</si>
  <si>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</si>
  <si>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</si>
  <si>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</si>
  <si>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</si>
  <si>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</si>
  <si>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</si>
  <si>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</si>
  <si>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</si>
  <si>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</si>
  <si>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</si>
  <si>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</si>
  <si>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</si>
  <si>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</si>
  <si>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</si>
  <si>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</si>
  <si>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</si>
  <si>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</si>
  <si>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</si>
  <si>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</si>
  <si>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</si>
  <si>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</si>
  <si>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</si>
  <si>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</si>
  <si>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</si>
  <si>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</si>
  <si>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</si>
  <si>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</si>
  <si>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</si>
  <si>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</si>
  <si>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</si>
  <si>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</si>
  <si>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</si>
  <si>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</si>
  <si>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</si>
  <si>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</si>
  <si>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</si>
  <si>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</si>
  <si>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</si>
  <si>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</si>
  <si>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</si>
  <si>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</si>
  <si>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</si>
  <si>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</si>
  <si>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</si>
  <si>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</si>
  <si>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</si>
  <si>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</si>
  <si>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</si>
  <si>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</si>
  <si>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</si>
  <si>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</si>
  <si>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</si>
  <si>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</si>
  <si>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</si>
  <si>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</si>
  <si>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</si>
  <si>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</si>
  <si>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</si>
  <si>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</si>
  <si>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</si>
  <si>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</si>
  <si>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</si>
  <si>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</si>
  <si>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</si>
  <si>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</si>
  <si>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</si>
  <si>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</si>
  <si>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</si>
  <si>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</si>
  <si>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</si>
  <si>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</si>
  <si>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</si>
  <si>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</si>
  <si>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</si>
  <si>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</si>
  <si>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</si>
  <si>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</si>
  <si>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</si>
  <si>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</si>
  <si>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</si>
  <si>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</si>
  <si>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</si>
  <si>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</si>
  <si>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</si>
  <si>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</si>
  <si>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</si>
  <si>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</si>
  <si>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</si>
  <si>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</si>
  <si>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</si>
  <si>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</si>
  <si>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</si>
  <si>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</si>
  <si>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</si>
  <si>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</si>
  <si>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</si>
  <si>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</si>
  <si>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</si>
  <si>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</si>
  <si>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</si>
  <si>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</si>
  <si>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</si>
  <si>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</si>
  <si>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</si>
  <si>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</si>
  <si>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</si>
  <si>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</si>
  <si>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</si>
  <si>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</si>
  <si>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</si>
  <si>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</si>
  <si>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</si>
  <si>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</si>
  <si>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</si>
  <si>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</si>
  <si>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</si>
  <si>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</si>
  <si>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</si>
  <si>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</si>
  <si>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</si>
  <si>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</si>
  <si>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</si>
  <si>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</si>
  <si>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</si>
  <si>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</si>
  <si>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</si>
  <si>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</si>
  <si>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</si>
  <si>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</si>
  <si>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</si>
  <si>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</si>
  <si>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</si>
  <si>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</si>
  <si>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</si>
  <si>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</si>
  <si>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</si>
  <si>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</si>
  <si>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</si>
  <si>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</si>
  <si>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</si>
  <si>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</si>
  <si>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</si>
  <si>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</si>
  <si>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</si>
  <si>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</si>
  <si>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</si>
  <si>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</si>
  <si>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</si>
  <si>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</si>
  <si>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</si>
  <si>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</si>
  <si>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</si>
  <si>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</si>
  <si>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</si>
  <si>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</si>
  <si>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</si>
  <si>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</si>
  <si>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</si>
  <si>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</si>
  <si>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</si>
  <si>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</si>
  <si>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</si>
  <si>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</si>
  <si>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</si>
  <si>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</si>
  <si>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</si>
  <si>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</si>
  <si>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</si>
  <si>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</si>
  <si>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</si>
  <si>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</si>
  <si>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</si>
  <si>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</si>
  <si>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</si>
  <si>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</si>
  <si>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</si>
  <si>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</si>
  <si>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</si>
  <si>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</si>
  <si>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</si>
  <si>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</si>
  <si>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</si>
  <si>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</si>
  <si>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</si>
  <si>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</si>
  <si>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</si>
  <si>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</si>
  <si>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</si>
  <si>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</si>
  <si>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</si>
  <si>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</si>
  <si>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</si>
  <si>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</si>
  <si>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</si>
  <si>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</si>
  <si>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</si>
  <si>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</si>
  <si>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</si>
  <si>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</si>
  <si>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</si>
  <si>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</si>
  <si>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</si>
  <si>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</si>
  <si>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</si>
  <si>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</si>
  <si>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</si>
  <si>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</si>
  <si>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</si>
  <si>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</si>
  <si>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</si>
  <si>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</si>
  <si>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</si>
  <si>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</si>
  <si>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</si>
  <si>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</si>
  <si>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</si>
  <si>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</si>
  <si>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</si>
  <si>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</si>
  <si>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</si>
  <si>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</si>
  <si>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</si>
  <si>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</si>
  <si>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</si>
  <si>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</si>
  <si>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</si>
  <si>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</si>
  <si>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</si>
  <si>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</si>
  <si>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</si>
  <si>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</si>
  <si>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</si>
  <si>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</si>
  <si>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</si>
  <si>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</si>
  <si>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</si>
  <si>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</si>
  <si>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</si>
  <si>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</si>
  <si>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</si>
  <si>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</si>
  <si>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</si>
  <si>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</si>
  <si>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</si>
  <si>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</si>
  <si>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</si>
  <si>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</si>
  <si>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</si>
  <si>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</si>
  <si>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</si>
  <si>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</si>
  <si>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</si>
  <si>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</si>
  <si>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</si>
  <si>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</si>
  <si>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</si>
  <si>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</si>
  <si>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</si>
  <si>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</si>
  <si>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</si>
  <si>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</si>
  <si>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</si>
  <si>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</si>
  <si>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</si>
  <si>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</si>
  <si>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</si>
  <si>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</si>
  <si>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</si>
  <si>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</si>
  <si>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</si>
  <si>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</si>
  <si>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</si>
  <si>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</si>
  <si>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</si>
  <si>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</si>
  <si>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</si>
  <si>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</si>
  <si>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</si>
  <si>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</si>
  <si>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</si>
  <si>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</si>
  <si>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</si>
  <si>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</si>
  <si>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</si>
  <si>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</si>
  <si>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</si>
  <si>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</si>
  <si>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</si>
  <si>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</si>
  <si>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</si>
  <si>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</si>
  <si>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</si>
  <si>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</si>
  <si>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</si>
  <si>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</si>
  <si>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</si>
  <si>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</si>
  <si>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</si>
  <si>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</si>
  <si>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</si>
  <si>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</si>
  <si>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</si>
  <si>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</si>
  <si>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</si>
  <si>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</si>
  <si>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</si>
  <si>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</si>
  <si>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</si>
  <si>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</si>
  <si>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</si>
  <si>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</si>
  <si>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</si>
  <si>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</si>
  <si>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</si>
  <si>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</si>
  <si>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</si>
  <si>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</si>
  <si>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</si>
  <si>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</si>
  <si>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</si>
  <si>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</si>
  <si>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</si>
  <si>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</si>
  <si>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</si>
  <si>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</si>
  <si>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</si>
  <si>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</si>
  <si>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</si>
  <si>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</si>
  <si>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</si>
  <si>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</si>
  <si>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</si>
  <si>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</si>
  <si>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</si>
  <si>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</si>
  <si>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</si>
  <si>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</si>
  <si>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</si>
  <si>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</si>
  <si>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</si>
  <si>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</si>
  <si>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</si>
  <si>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</si>
  <si>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</si>
  <si>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</si>
  <si>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</si>
  <si>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</si>
  <si>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</si>
  <si>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</si>
  <si>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</si>
  <si>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</si>
  <si>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</si>
  <si>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</si>
  <si>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</si>
  <si>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</si>
  <si>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</si>
  <si>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</si>
  <si>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</si>
  <si>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</si>
  <si>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</si>
  <si>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</si>
  <si>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</si>
  <si>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</si>
  <si>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</si>
  <si>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</si>
  <si>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</si>
  <si>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</si>
  <si>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</si>
  <si>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</si>
  <si>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</si>
  <si>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</si>
  <si>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</si>
  <si>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</si>
  <si>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</si>
  <si>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</si>
  <si>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</si>
  <si>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</si>
  <si>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</si>
  <si>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</si>
  <si>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</si>
  <si>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</si>
  <si>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</si>
  <si>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</si>
  <si>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</si>
  <si>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</si>
  <si>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</si>
  <si>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</si>
  <si>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</si>
  <si>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</si>
  <si>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</si>
  <si>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</si>
  <si>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</si>
  <si>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</si>
  <si>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</si>
  <si>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</si>
  <si>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</si>
  <si>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</si>
  <si>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</si>
  <si>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</si>
  <si>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</si>
  <si>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</si>
  <si>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</si>
  <si>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</si>
  <si>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</si>
  <si>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</si>
  <si>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</si>
  <si>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</si>
  <si>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</si>
  <si>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</si>
  <si>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</si>
  <si>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</si>
  <si>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</si>
  <si>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</si>
  <si>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</si>
  <si>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</si>
  <si>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</si>
  <si>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</si>
  <si>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</si>
  <si>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</si>
  <si>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</si>
  <si>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</si>
  <si>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</si>
  <si>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</si>
  <si>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</si>
  <si>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</si>
  <si>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</si>
  <si>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</si>
  <si>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</si>
  <si>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</si>
  <si>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</si>
  <si>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</si>
  <si>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</si>
  <si>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</si>
  <si>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</si>
  <si>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</si>
  <si>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</si>
  <si>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</si>
  <si>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</si>
  <si>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</si>
  <si>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</si>
  <si>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</si>
  <si>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</si>
  <si>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</si>
  <si>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</si>
  <si>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</si>
  <si>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</si>
  <si>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</si>
  <si>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</si>
  <si>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</si>
  <si>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</si>
  <si>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</si>
  <si>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</si>
  <si>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</si>
  <si>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</si>
  <si>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</si>
  <si>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</si>
  <si>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</si>
  <si>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</si>
  <si>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</si>
  <si>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</si>
  <si>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</si>
  <si>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</si>
  <si>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</si>
  <si>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</si>
  <si>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</si>
  <si>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</si>
  <si>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</si>
  <si>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</si>
  <si>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</si>
  <si>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</si>
  <si>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</si>
  <si>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</si>
  <si>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</si>
  <si>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</si>
  <si>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</si>
  <si>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</si>
  <si>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</si>
  <si>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</si>
  <si>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</si>
  <si>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</si>
  <si>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</si>
  <si>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</si>
  <si>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</si>
  <si>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</si>
  <si>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</si>
  <si>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</si>
  <si>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</si>
  <si>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</si>
  <si>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</si>
  <si>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</si>
  <si>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</si>
  <si>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</si>
  <si>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</si>
  <si>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</si>
  <si>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</si>
  <si>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</si>
  <si>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</si>
  <si>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</si>
  <si>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</si>
  <si>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</si>
  <si>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</si>
  <si>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</si>
  <si>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</si>
  <si>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</si>
  <si>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</si>
  <si>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</si>
  <si>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</si>
  <si>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</si>
  <si>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</si>
  <si>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</si>
  <si>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</si>
  <si>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</si>
  <si>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</si>
  <si>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</si>
  <si>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</si>
  <si>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</si>
  <si>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</si>
  <si>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</si>
  <si>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</si>
  <si>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</si>
  <si>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</si>
  <si>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</si>
  <si>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</si>
  <si>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</si>
  <si>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</si>
  <si>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</si>
  <si>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</si>
  <si>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</si>
  <si>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</si>
  <si>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</si>
  <si>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</si>
  <si>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</si>
  <si>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</si>
  <si>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</si>
  <si>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</si>
  <si>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</si>
  <si>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</si>
  <si>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</si>
  <si>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</si>
  <si>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</si>
  <si>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</si>
  <si>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</si>
  <si>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</si>
  <si>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</si>
  <si>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</si>
  <si>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</si>
  <si>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</si>
  <si>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</si>
  <si>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</si>
  <si>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</si>
  <si>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</si>
  <si>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</si>
  <si>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</si>
  <si>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</si>
  <si>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</si>
  <si>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</si>
  <si>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</si>
  <si>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</si>
  <si>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</si>
  <si>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</si>
  <si>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</si>
  <si>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</si>
  <si>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</si>
  <si>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</si>
  <si>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</si>
  <si>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</si>
  <si>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</si>
  <si>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</si>
  <si>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</si>
  <si>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</si>
  <si>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</si>
  <si>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</si>
  <si>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</si>
  <si>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</si>
  <si>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</si>
  <si>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</si>
  <si>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</si>
  <si>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</si>
  <si>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</si>
  <si>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</si>
  <si>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</si>
  <si>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</si>
  <si>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</si>
  <si>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</si>
  <si>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</si>
  <si>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</si>
  <si>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</si>
  <si>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</si>
  <si>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</si>
  <si>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</si>
  <si>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</si>
  <si>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</si>
  <si>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</si>
  <si>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</si>
  <si>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</si>
  <si>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</si>
  <si>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</si>
  <si>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</si>
  <si>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</si>
  <si>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</si>
  <si>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</si>
  <si>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</si>
  <si>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</si>
  <si>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</si>
  <si>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</si>
  <si>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</si>
  <si>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</si>
  <si>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</si>
  <si>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</si>
  <si>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</si>
  <si>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</si>
  <si>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</si>
  <si>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</si>
  <si>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</si>
  <si>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</si>
  <si>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</si>
  <si>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</si>
  <si>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</si>
  <si>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</si>
  <si>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</si>
  <si>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</si>
  <si>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</si>
  <si>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</si>
  <si>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</si>
  <si>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</si>
  <si>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</si>
  <si>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</si>
  <si>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</si>
  <si>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</si>
  <si>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</si>
  <si>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</si>
  <si>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</si>
  <si>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</si>
  <si>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</si>
  <si>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</si>
  <si>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</si>
  <si>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</si>
  <si>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</si>
  <si>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</si>
  <si>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</si>
  <si>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</si>
  <si>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</si>
  <si>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</si>
  <si>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</si>
  <si>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</si>
  <si>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</si>
  <si>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</si>
  <si>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</si>
  <si>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</si>
  <si>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</si>
  <si>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</si>
  <si>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</si>
  <si>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</si>
  <si>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</si>
  <si>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</si>
  <si>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</si>
  <si>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</si>
  <si>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</si>
  <si>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</si>
  <si>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</si>
  <si>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</si>
  <si>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</si>
  <si>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</si>
  <si>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</si>
  <si>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</si>
  <si>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</si>
  <si>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</si>
  <si>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</si>
  <si>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</si>
  <si>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</si>
  <si>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</si>
  <si>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</si>
  <si>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</si>
  <si>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</si>
  <si>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</si>
  <si>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</si>
  <si>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</si>
  <si>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</si>
  <si>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</si>
  <si>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</si>
  <si>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</si>
  <si>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</si>
  <si>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</si>
  <si>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</si>
  <si>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</si>
  <si>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</si>
  <si>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</si>
  <si>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</si>
  <si>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</si>
  <si>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</si>
  <si>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</si>
  <si>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</si>
  <si>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</si>
  <si>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</si>
  <si>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</si>
  <si>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</si>
  <si>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</si>
  <si>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</si>
  <si>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</si>
  <si>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</si>
  <si>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</si>
  <si>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</si>
  <si>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</si>
  <si>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</si>
  <si>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</si>
  <si>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</si>
  <si>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</si>
  <si>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</si>
  <si>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</si>
  <si>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</si>
  <si>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</si>
  <si>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</si>
  <si>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</si>
  <si>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</si>
  <si>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</si>
  <si>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</si>
  <si>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</si>
  <si>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</si>
  <si>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</si>
  <si>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</si>
  <si>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</si>
  <si>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</si>
  <si>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</si>
  <si>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</si>
  <si>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</si>
  <si>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</si>
  <si>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</si>
  <si>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</si>
  <si>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</si>
  <si>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</si>
  <si>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</si>
  <si>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</si>
  <si>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</si>
  <si>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</si>
  <si>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</si>
  <si>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</si>
  <si>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</si>
  <si>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</si>
  <si>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</si>
  <si>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</si>
  <si>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</si>
  <si>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</si>
  <si>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</si>
  <si>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</si>
  <si>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</si>
  <si>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</si>
  <si>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</si>
  <si>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</si>
  <si>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</si>
  <si>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</si>
  <si>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</si>
  <si>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</si>
  <si>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</si>
  <si>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</si>
  <si>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</si>
  <si>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</si>
  <si>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</si>
  <si>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</si>
  <si>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</si>
  <si>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</si>
  <si>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</si>
  <si>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</si>
  <si>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</si>
  <si>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</si>
  <si>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</si>
  <si>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</si>
  <si>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</si>
  <si>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</si>
  <si>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</si>
  <si>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</si>
  <si>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</si>
  <si>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</si>
  <si>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</si>
  <si>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</si>
  <si>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</si>
  <si>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</si>
  <si>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</si>
  <si>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</si>
  <si>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</si>
  <si>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</si>
  <si>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</si>
  <si>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</si>
  <si>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</si>
  <si>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</si>
  <si>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</si>
  <si>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</si>
  <si>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</si>
  <si>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</si>
  <si>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</si>
  <si>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</si>
  <si>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</si>
  <si>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</si>
  <si>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</si>
  <si>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</si>
  <si>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</si>
  <si>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</si>
  <si>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</si>
  <si>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</si>
  <si>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</si>
  <si>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</si>
  <si>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</si>
  <si>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</si>
  <si>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</si>
  <si>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</si>
  <si>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</si>
  <si>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</si>
  <si>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</si>
  <si>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</si>
  <si>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</si>
  <si>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</si>
  <si>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</si>
  <si>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</si>
  <si>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</si>
  <si>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</si>
  <si>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</si>
  <si>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</si>
  <si>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</si>
  <si>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</si>
  <si>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</si>
  <si>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</si>
  <si>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</si>
  <si>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</si>
  <si>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</si>
  <si>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</si>
  <si>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</si>
  <si>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</si>
  <si>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</si>
  <si>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</si>
  <si>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</si>
  <si>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</si>
  <si>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</si>
  <si>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</si>
  <si>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</si>
  <si>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</si>
  <si>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</si>
  <si>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</si>
  <si>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</si>
  <si>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</si>
  <si>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</si>
  <si>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</si>
  <si>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</si>
  <si>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</si>
  <si>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</si>
  <si>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</si>
  <si>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</si>
  <si>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</si>
  <si>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</si>
  <si>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</si>
  <si>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</si>
  <si>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</si>
  <si>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</si>
  <si>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</si>
  <si>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</si>
  <si>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</si>
  <si>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</si>
  <si>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</si>
  <si>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</si>
  <si>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</si>
  <si>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</si>
  <si>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</si>
  <si>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</si>
  <si>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</si>
  <si>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</si>
  <si>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</si>
  <si>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</si>
  <si>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</si>
  <si>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</si>
  <si>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</si>
  <si>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</si>
  <si>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</si>
  <si>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</si>
  <si>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</si>
  <si>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</si>
  <si>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</si>
  <si>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</si>
  <si>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</si>
  <si>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</si>
  <si>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</si>
  <si>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</si>
  <si>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</si>
  <si>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</si>
  <si>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</si>
  <si>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</si>
  <si>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</si>
  <si>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</si>
  <si>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</si>
  <si>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</si>
  <si>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</si>
  <si>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</si>
  <si>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</si>
  <si>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</si>
  <si>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</si>
  <si>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</si>
  <si>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</si>
  <si>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</si>
  <si>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</si>
  <si>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</si>
  <si>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</si>
  <si>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</si>
  <si>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</si>
  <si>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</si>
  <si>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</si>
  <si>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</si>
  <si>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</si>
  <si>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</si>
  <si>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</si>
  <si>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</si>
  <si>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</si>
  <si>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</si>
  <si>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</si>
  <si>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</si>
  <si>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</si>
  <si>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</si>
  <si>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</si>
  <si>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</si>
  <si>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</si>
  <si>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</si>
  <si>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</si>
  <si>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</si>
  <si>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</si>
  <si>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</si>
  <si>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</si>
  <si>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</si>
  <si>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</si>
  <si>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</si>
  <si>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</si>
  <si>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</si>
  <si>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</si>
  <si>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</si>
  <si>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</si>
  <si>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</si>
  <si>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</si>
  <si>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</si>
  <si>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</si>
  <si>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</si>
  <si>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</si>
  <si>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</si>
  <si>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</si>
  <si>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</si>
  <si>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</si>
  <si>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</si>
  <si>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</si>
  <si>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</si>
  <si>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</si>
  <si>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</si>
  <si>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</si>
  <si>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</si>
  <si>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</si>
  <si>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</si>
  <si>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</si>
  <si>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</si>
  <si>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</si>
  <si>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</si>
  <si>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</si>
  <si>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</si>
  <si>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</si>
  <si>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</si>
  <si>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</si>
  <si>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</si>
  <si>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</si>
  <si>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</si>
  <si>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</si>
  <si>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</si>
  <si>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</si>
  <si>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</si>
  <si>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</si>
  <si>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</si>
  <si>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</si>
  <si>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</si>
  <si>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</si>
  <si>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</si>
  <si>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</si>
  <si>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</si>
  <si>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</si>
  <si>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</si>
  <si>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</si>
  <si>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</si>
  <si>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</si>
  <si>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</si>
  <si>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</si>
  <si>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</si>
  <si>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</si>
  <si>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</si>
  <si>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</si>
  <si>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</si>
  <si>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</si>
  <si>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</si>
  <si>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</si>
  <si>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</si>
  <si>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</si>
  <si>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</si>
  <si>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</si>
  <si>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</si>
  <si>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</si>
  <si>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</si>
  <si>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</si>
  <si>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</si>
  <si>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</si>
  <si>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</si>
  <si>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</si>
  <si>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</si>
  <si>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</si>
  <si>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</si>
  <si>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</si>
  <si>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</si>
  <si>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</si>
  <si>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</si>
  <si>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</si>
  <si>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</si>
  <si>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</si>
  <si>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</si>
  <si>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</si>
  <si>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</si>
  <si>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</si>
  <si>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</si>
  <si>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</si>
  <si>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</si>
  <si>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</si>
  <si>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</si>
  <si>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</si>
  <si>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</si>
  <si>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</si>
  <si>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</si>
  <si>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</si>
  <si>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</si>
  <si>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</si>
  <si>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</si>
  <si>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</si>
  <si>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</si>
  <si>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</si>
  <si>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</si>
  <si>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</si>
  <si>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</si>
  <si>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</si>
  <si>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</si>
  <si>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</si>
  <si>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</si>
  <si>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</si>
  <si>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</si>
  <si>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</si>
  <si>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</si>
  <si>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</si>
  <si>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</si>
  <si>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</si>
  <si>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</si>
  <si>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</si>
  <si>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</si>
  <si>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</si>
  <si>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</si>
  <si>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</si>
  <si>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</si>
  <si>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</si>
  <si>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</si>
  <si>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</si>
  <si>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</si>
  <si>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</si>
  <si>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</si>
  <si>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</si>
  <si>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</si>
  <si>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</si>
  <si>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</si>
  <si>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</si>
  <si>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</si>
  <si>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</si>
  <si>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</si>
  <si>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</si>
  <si>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</si>
  <si>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</si>
  <si>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</si>
  <si>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</si>
  <si>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</si>
  <si>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</si>
  <si>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</si>
  <si>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</si>
  <si>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</si>
  <si>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</si>
  <si>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</si>
  <si>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</si>
  <si>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</si>
  <si>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</si>
  <si>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</si>
  <si>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</si>
  <si>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</si>
  <si>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</si>
  <si>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</si>
  <si>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</si>
  <si>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</si>
  <si>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</si>
  <si>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</si>
  <si>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</si>
  <si>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</si>
  <si>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</si>
  <si>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</si>
  <si>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</si>
  <si>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</si>
  <si>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</si>
  <si>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</si>
  <si>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</si>
  <si>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</si>
  <si>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</si>
  <si>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</si>
  <si>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</si>
  <si>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</si>
  <si>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</si>
  <si>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</si>
  <si>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</si>
  <si>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</si>
  <si>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</si>
  <si>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</si>
  <si>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</si>
  <si>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</si>
  <si>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</si>
  <si>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</si>
  <si>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</si>
  <si>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</si>
  <si>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</si>
  <si>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</si>
  <si>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</si>
  <si>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</si>
  <si>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</si>
  <si>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</si>
  <si>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</si>
  <si>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</si>
  <si>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</si>
  <si>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</si>
  <si>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</si>
  <si>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</si>
  <si>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</si>
  <si>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</si>
  <si>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</si>
  <si>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</si>
  <si>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</si>
  <si>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</si>
  <si>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</si>
  <si>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</si>
  <si>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</si>
  <si>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</si>
  <si>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</si>
  <si>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</si>
  <si>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</si>
  <si>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</si>
  <si>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</si>
  <si>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</si>
  <si>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</si>
  <si>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</si>
  <si>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</si>
  <si>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</si>
  <si>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</si>
  <si>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</si>
  <si>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</si>
  <si>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</si>
  <si>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</si>
  <si>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</si>
  <si>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</si>
  <si>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</si>
  <si>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</si>
  <si>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</si>
  <si>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</si>
  <si>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</si>
  <si>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</si>
  <si>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</si>
  <si>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</si>
  <si>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</si>
  <si>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</si>
  <si>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</si>
  <si>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</si>
  <si>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</si>
  <si>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</si>
  <si>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</si>
  <si>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</si>
  <si>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</si>
  <si>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</si>
  <si>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</si>
  <si>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</si>
  <si>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</si>
  <si>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</si>
  <si>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</si>
  <si>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</si>
  <si>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</si>
  <si>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</si>
  <si>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</si>
  <si>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</si>
  <si>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</si>
  <si>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</si>
  <si>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</si>
  <si>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</si>
  <si>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</si>
  <si>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</si>
  <si>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</si>
  <si>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</si>
  <si>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</si>
  <si>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</si>
  <si>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</si>
  <si>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</si>
  <si>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</si>
  <si>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</si>
  <si>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</si>
  <si>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</si>
  <si>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</si>
  <si>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</si>
  <si>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</si>
  <si>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</si>
  <si>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</si>
  <si>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</si>
  <si>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</si>
  <si>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</si>
  <si>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</si>
  <si>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</si>
  <si>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</si>
  <si>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</si>
  <si>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</si>
  <si>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</si>
  <si>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</si>
  <si>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</si>
  <si>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</si>
  <si>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</si>
  <si>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</si>
  <si>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</si>
  <si>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</si>
  <si>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</si>
  <si>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</si>
  <si>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</si>
  <si>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</si>
  <si>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</si>
  <si>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</si>
  <si>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</si>
  <si>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</si>
  <si>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</si>
  <si>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</si>
  <si>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</si>
  <si>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</si>
  <si>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</si>
  <si>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</si>
  <si>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</si>
  <si>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</si>
  <si>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</si>
  <si>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</si>
  <si>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</si>
  <si>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</si>
  <si>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</si>
  <si>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</si>
  <si>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</si>
  <si>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</si>
  <si>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</si>
  <si>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</si>
  <si>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</si>
  <si>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</si>
  <si>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</si>
  <si>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</si>
  <si>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</si>
  <si>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</si>
  <si>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</si>
  <si>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</si>
  <si>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</si>
  <si>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</si>
  <si>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</si>
  <si>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</si>
  <si>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</si>
  <si>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</si>
  <si>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</si>
  <si>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</si>
  <si>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</si>
  <si>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</si>
  <si>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</si>
  <si>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</si>
  <si>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</si>
  <si>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</si>
  <si>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</si>
  <si>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</si>
  <si>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</si>
  <si>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</si>
  <si>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</si>
  <si>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</si>
  <si>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</si>
  <si>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</si>
  <si>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</si>
  <si>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</si>
  <si>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</si>
  <si>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</si>
  <si>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</si>
  <si>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</si>
  <si>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</si>
  <si>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</si>
  <si>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</si>
  <si>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</si>
  <si>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</si>
  <si>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</si>
  <si>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</si>
  <si>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</si>
  <si>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</si>
  <si>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</si>
  <si>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</si>
  <si>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</si>
  <si>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</si>
  <si>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</si>
  <si>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</si>
  <si>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</si>
  <si>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</si>
  <si>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</si>
  <si>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</si>
  <si>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</si>
  <si>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</si>
  <si>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</si>
  <si>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</si>
  <si>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</si>
  <si>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</si>
  <si>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</si>
  <si>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</si>
  <si>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</si>
  <si>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</si>
  <si>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</si>
  <si>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</si>
  <si>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</si>
  <si>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</si>
  <si>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</si>
  <si>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</si>
  <si>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</si>
  <si>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</si>
  <si>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</si>
  <si>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</si>
  <si>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</si>
  <si>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</si>
  <si>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</si>
  <si>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</si>
  <si>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</si>
  <si>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</si>
  <si>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</si>
  <si>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</si>
  <si>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</si>
  <si>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</si>
  <si>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</si>
  <si>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</si>
  <si>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</si>
  <si>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</si>
  <si>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</si>
  <si>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</si>
  <si>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</si>
  <si>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</si>
  <si>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</si>
  <si>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</si>
  <si>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</si>
  <si>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</si>
  <si>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</si>
  <si>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</si>
  <si>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</si>
  <si>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</si>
  <si>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</si>
  <si>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</si>
  <si>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</si>
  <si>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</si>
  <si>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</si>
  <si>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</si>
  <si>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</si>
  <si>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</si>
  <si>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</si>
  <si>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</si>
  <si>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</si>
  <si>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</si>
  <si>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</si>
  <si>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</si>
  <si>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</si>
  <si>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</si>
  <si>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</si>
  <si>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</si>
  <si>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</si>
  <si>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</si>
  <si>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</si>
  <si>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</si>
  <si>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</si>
  <si>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</si>
  <si>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</si>
  <si>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</si>
  <si>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</si>
  <si>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</si>
  <si>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</si>
  <si>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</si>
  <si>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</si>
  <si>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</si>
  <si>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</si>
  <si>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</si>
  <si>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</si>
  <si>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</si>
  <si>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</si>
  <si>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</si>
  <si>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</si>
  <si>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</si>
  <si>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</si>
  <si>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</si>
  <si>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</si>
  <si>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</si>
  <si>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</si>
  <si>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</si>
  <si>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</si>
  <si>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</si>
  <si>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</si>
  <si>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</si>
  <si>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</si>
  <si>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</si>
  <si>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</si>
  <si>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</si>
  <si>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</si>
  <si>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</si>
  <si>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</si>
  <si>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</si>
  <si>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</si>
  <si>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</si>
  <si>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</si>
  <si>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</si>
  <si>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</si>
  <si>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</si>
  <si>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</si>
  <si>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</si>
  <si>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</si>
  <si>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</si>
  <si>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</si>
  <si>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</si>
  <si>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</si>
  <si>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</si>
  <si>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</si>
  <si>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</si>
  <si>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</si>
  <si>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</si>
  <si>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</si>
  <si>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</si>
  <si>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</si>
  <si>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</si>
  <si>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</si>
  <si>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</si>
  <si>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</si>
  <si>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</si>
  <si>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</si>
  <si>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</si>
  <si>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</si>
  <si>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</si>
  <si>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</si>
  <si>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</si>
  <si>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</si>
  <si>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</si>
  <si>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</si>
  <si>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</si>
  <si>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</si>
  <si>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</si>
  <si>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</si>
  <si>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</si>
  <si>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</si>
  <si>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</si>
  <si>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</si>
  <si>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</si>
  <si>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</si>
  <si>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</si>
  <si>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</si>
  <si>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</si>
  <si>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</si>
  <si>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</si>
  <si>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</si>
  <si>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</si>
  <si>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</si>
  <si>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</si>
  <si>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</si>
  <si>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</si>
  <si>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</si>
  <si>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</si>
  <si>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</si>
  <si>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</si>
  <si>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</si>
  <si>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</si>
  <si>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</si>
  <si>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</si>
  <si>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</si>
  <si>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</si>
  <si>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</si>
  <si>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</si>
  <si>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</si>
  <si>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</si>
  <si>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</si>
  <si>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</si>
  <si>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</si>
  <si>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</si>
  <si>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</si>
  <si>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</si>
  <si>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</si>
  <si>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</si>
  <si>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</si>
  <si>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</si>
  <si>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</si>
  <si>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</si>
  <si>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</si>
  <si>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</si>
  <si>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</si>
  <si>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</si>
  <si>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</si>
  <si>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</si>
  <si>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</si>
  <si>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</si>
  <si>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</si>
  <si>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</si>
  <si>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</si>
  <si>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</si>
  <si>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</si>
  <si>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</si>
  <si>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</si>
  <si>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</si>
  <si>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</si>
  <si>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</si>
  <si>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</si>
  <si>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</si>
  <si>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</si>
  <si>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</si>
  <si>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</si>
  <si>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</si>
  <si>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</si>
  <si>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</si>
  <si>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</si>
  <si>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</si>
  <si>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</si>
  <si>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</si>
  <si>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</si>
  <si>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</si>
  <si>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</si>
  <si>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</si>
  <si>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</si>
  <si>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</si>
  <si>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</si>
  <si>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</si>
  <si>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</si>
  <si>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</si>
  <si>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</si>
  <si>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</si>
  <si>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</si>
  <si>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</si>
  <si>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</si>
  <si>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</si>
  <si>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</si>
  <si>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</si>
  <si>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</si>
  <si>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</si>
  <si>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</si>
  <si>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</si>
  <si>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</si>
  <si>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</si>
  <si>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</si>
  <si>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</si>
  <si>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</si>
  <si>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</si>
  <si>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</si>
  <si>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</si>
  <si>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</si>
  <si>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</si>
  <si>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</si>
  <si>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</si>
  <si>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</si>
  <si>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</si>
  <si>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</si>
  <si>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</si>
  <si>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</si>
  <si>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</si>
  <si>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</si>
  <si>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</si>
  <si>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</si>
  <si>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</si>
  <si>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</si>
  <si>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</si>
  <si>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</si>
  <si>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</si>
  <si>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</si>
  <si>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</si>
  <si>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</si>
  <si>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</si>
  <si>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</si>
  <si>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</si>
  <si>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</si>
  <si>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</si>
  <si>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</si>
  <si>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</si>
  <si>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</si>
  <si>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</si>
  <si>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</si>
  <si>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</si>
  <si>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</si>
  <si>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</si>
  <si>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</si>
  <si>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</si>
  <si>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</si>
  <si>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</si>
  <si>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</si>
  <si>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</si>
  <si>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</si>
  <si>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</si>
  <si>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</si>
  <si>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</si>
  <si>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</si>
  <si>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</si>
  <si>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</si>
  <si>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</si>
  <si>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</si>
  <si>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</si>
  <si>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</si>
  <si>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</si>
  <si>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</si>
  <si>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</si>
  <si>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</si>
  <si>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</si>
  <si>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</si>
  <si>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</si>
  <si>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</si>
  <si>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</si>
  <si>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</si>
  <si>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</si>
  <si>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</si>
  <si>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</si>
  <si>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</si>
  <si>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</si>
  <si>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</si>
  <si>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</si>
  <si>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</si>
  <si>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</si>
  <si>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</si>
  <si>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</si>
  <si>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</si>
  <si>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</si>
  <si>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</si>
  <si>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</si>
  <si>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</si>
  <si>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</si>
  <si>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</si>
  <si>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</si>
  <si>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</si>
  <si>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</si>
  <si>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</si>
  <si>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</si>
  <si>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</si>
  <si>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</si>
  <si>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</si>
  <si>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</si>
  <si>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</si>
  <si>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</si>
  <si>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</si>
  <si>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</si>
  <si>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</si>
  <si>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</si>
  <si>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</si>
  <si>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</si>
  <si>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</si>
  <si>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</si>
  <si>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</si>
  <si>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</si>
  <si>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</si>
  <si>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</si>
  <si>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</si>
  <si>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</si>
  <si>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</si>
  <si>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</si>
  <si>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</si>
  <si>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</si>
  <si>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</si>
  <si>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</si>
  <si>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</si>
  <si>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</si>
  <si>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</si>
  <si>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</si>
  <si>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</si>
  <si>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</si>
  <si>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</si>
  <si>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</si>
  <si>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</si>
  <si>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</si>
  <si>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</si>
  <si>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</si>
  <si>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</si>
  <si>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</si>
  <si>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</si>
  <si>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</si>
  <si>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</si>
  <si>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</si>
  <si>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</si>
  <si>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</si>
  <si>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</si>
  <si>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</si>
  <si>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</si>
  <si>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</si>
  <si>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</si>
  <si>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</si>
  <si>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</si>
  <si>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</si>
  <si>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</si>
  <si>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</si>
  <si>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</si>
  <si>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</si>
  <si>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</si>
  <si>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</si>
  <si>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</si>
  <si>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</si>
  <si>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</si>
  <si>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</si>
  <si>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</si>
  <si>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</si>
  <si>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</si>
  <si>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</si>
  <si>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</si>
  <si>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</si>
  <si>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</si>
  <si>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</si>
  <si>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</si>
  <si>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</si>
  <si>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</si>
  <si>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</si>
  <si>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</si>
  <si>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</si>
  <si>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</si>
  <si>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</si>
  <si>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</si>
  <si>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</si>
  <si>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</si>
  <si>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</si>
  <si>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</si>
  <si>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</si>
  <si>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</si>
  <si>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</si>
  <si>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</si>
  <si>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</si>
  <si>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</si>
  <si>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</si>
  <si>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</si>
  <si>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</si>
  <si>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</si>
  <si>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</si>
  <si>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</si>
  <si>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</si>
  <si>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</si>
  <si>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</si>
  <si>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</si>
  <si>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</si>
  <si>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</si>
  <si>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</si>
  <si>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</si>
  <si>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</si>
  <si>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</si>
  <si>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</si>
  <si>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</si>
  <si>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</si>
  <si>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</si>
  <si>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</si>
  <si>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</si>
  <si>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</si>
  <si>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</si>
  <si>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</si>
  <si>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</si>
  <si>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</si>
  <si>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</si>
  <si>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</si>
  <si>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</si>
  <si>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</si>
  <si>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</si>
  <si>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</si>
  <si>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</si>
  <si>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</si>
  <si>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</si>
  <si>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</si>
  <si>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</si>
  <si>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</si>
  <si>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</si>
  <si>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</si>
  <si>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</si>
  <si>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</si>
  <si>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</si>
  <si>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</si>
  <si>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</si>
  <si>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</si>
  <si>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</si>
  <si>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</si>
  <si>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</si>
  <si>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</si>
  <si>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</si>
  <si>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</si>
  <si>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</si>
  <si>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</si>
  <si>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</si>
  <si>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</si>
  <si>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</si>
  <si>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</si>
  <si>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</si>
  <si>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</si>
  <si>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</si>
  <si>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</si>
  <si>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</si>
  <si>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</si>
  <si>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</si>
  <si>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</si>
  <si>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</si>
  <si>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</si>
  <si>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</si>
  <si>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</si>
  <si>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</si>
  <si>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</si>
  <si>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</si>
  <si>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</si>
  <si>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</si>
  <si>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</si>
  <si>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</si>
  <si>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</si>
  <si>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</si>
  <si>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</si>
  <si>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</si>
  <si>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</si>
  <si>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</si>
  <si>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</si>
  <si>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</si>
  <si>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</si>
  <si>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</si>
  <si>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</si>
  <si>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</si>
  <si>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</si>
  <si>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</si>
  <si>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</si>
  <si>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</si>
  <si>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</si>
  <si>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</si>
  <si>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</si>
  <si>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</si>
  <si>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</si>
  <si>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</si>
  <si>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</si>
  <si>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</si>
  <si>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</si>
  <si>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</si>
  <si>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</si>
  <si>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</si>
  <si>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</si>
  <si>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</si>
  <si>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</si>
  <si>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</si>
  <si>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</si>
  <si>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</si>
  <si>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</si>
  <si>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</si>
  <si>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</si>
  <si>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</si>
  <si>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</si>
  <si>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</si>
  <si>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</si>
  <si>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</si>
  <si>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</si>
  <si>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</si>
  <si>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</si>
  <si>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</si>
  <si>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</si>
  <si>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</si>
  <si>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</si>
  <si>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</si>
  <si>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</si>
  <si>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</si>
  <si>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</si>
  <si>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</si>
  <si>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</si>
  <si>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</si>
  <si>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</si>
  <si>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</si>
  <si>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</si>
  <si>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</si>
  <si>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</si>
  <si>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</si>
  <si>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</si>
  <si>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</si>
  <si>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</si>
  <si>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</si>
  <si>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</si>
  <si>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</si>
  <si>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</si>
  <si>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</si>
  <si>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</si>
  <si>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</si>
  <si>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</si>
  <si>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</si>
  <si>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</si>
  <si>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</si>
  <si>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</si>
  <si>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</si>
  <si>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</si>
  <si>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</si>
  <si>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</si>
  <si>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</si>
  <si>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</si>
  <si>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</si>
  <si>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</si>
  <si>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</si>
  <si>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</si>
  <si>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</si>
  <si>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</si>
  <si>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</si>
  <si>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</si>
  <si>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</si>
  <si>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</si>
  <si>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</si>
  <si>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</si>
  <si>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</si>
  <si>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</si>
  <si>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</si>
  <si>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</si>
  <si>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</si>
  <si>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</si>
  <si>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</si>
  <si>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</si>
  <si>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</si>
  <si>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</si>
  <si>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</si>
  <si>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</si>
  <si>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</si>
  <si>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</si>
  <si>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</si>
  <si>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</si>
  <si>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</si>
  <si>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</si>
  <si>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</si>
  <si>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</si>
  <si>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</si>
  <si>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</si>
  <si>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</si>
  <si>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</si>
  <si>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</si>
  <si>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</si>
  <si>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</si>
  <si>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</si>
  <si>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</si>
  <si>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</si>
  <si>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</si>
  <si>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</si>
  <si>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</si>
  <si>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</si>
  <si>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</si>
  <si>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</si>
  <si>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</si>
  <si>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</si>
  <si>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</si>
  <si>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</si>
  <si>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</si>
  <si>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</si>
  <si>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</si>
  <si>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</si>
  <si>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</si>
  <si>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</si>
  <si>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</si>
  <si>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</si>
  <si>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</si>
  <si>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</si>
  <si>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</si>
  <si>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</si>
  <si>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</si>
  <si>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</si>
  <si>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</si>
  <si>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</si>
  <si>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</si>
  <si>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</si>
  <si>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</si>
  <si>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</si>
  <si>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</si>
  <si>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</si>
  <si>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</si>
  <si>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</si>
  <si>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</si>
  <si>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</si>
  <si>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</si>
  <si>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</si>
  <si>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</si>
  <si>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</si>
  <si>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</si>
  <si>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</si>
  <si>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</si>
  <si>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</si>
  <si>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</si>
  <si>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</si>
  <si>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</si>
  <si>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</si>
  <si>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</si>
  <si>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</si>
  <si>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</si>
  <si>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</si>
  <si>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</si>
  <si>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</si>
  <si>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</si>
  <si>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</si>
  <si>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</si>
  <si>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</si>
  <si>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</si>
  <si>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</si>
  <si>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</si>
  <si>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</si>
  <si>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</si>
  <si>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</si>
  <si>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</si>
  <si>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</si>
  <si>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</si>
  <si>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</si>
  <si>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</si>
  <si>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</si>
  <si>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</si>
  <si>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</si>
  <si>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</si>
  <si>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</si>
  <si>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</si>
  <si>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</si>
  <si>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</si>
  <si>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</si>
  <si>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</si>
  <si>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</si>
  <si>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</si>
  <si>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</si>
  <si>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</si>
  <si>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</si>
  <si>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</si>
  <si>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</si>
  <si>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</si>
  <si>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</si>
  <si>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</si>
  <si>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</si>
  <si>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</si>
  <si>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</si>
  <si>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</si>
  <si>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</si>
  <si>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</si>
  <si>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</si>
  <si>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</si>
  <si>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</si>
  <si>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</si>
  <si>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</si>
  <si>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</si>
  <si>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</si>
  <si>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</si>
  <si>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</si>
  <si>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</si>
  <si>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</si>
  <si>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</si>
  <si>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</si>
  <si>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</si>
  <si>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</si>
  <si>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</si>
  <si>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</si>
  <si>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</si>
  <si>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</si>
  <si>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</si>
  <si>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</si>
  <si>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</si>
  <si>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</si>
  <si>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</si>
  <si>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</si>
  <si>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</si>
  <si>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</si>
  <si>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</si>
  <si>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</si>
  <si>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</si>
  <si>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</si>
  <si>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</si>
  <si>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</si>
  <si>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</si>
  <si>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</si>
  <si>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</si>
  <si>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</si>
  <si>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</si>
  <si>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</si>
  <si>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</si>
  <si>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</si>
  <si>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</si>
  <si>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</si>
  <si>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</si>
  <si>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</si>
  <si>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</si>
  <si>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</si>
  <si>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</si>
  <si>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</si>
  <si>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</si>
  <si>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</si>
  <si>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</si>
  <si>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</si>
  <si>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</si>
  <si>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</si>
  <si>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</si>
  <si>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</si>
  <si>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</si>
  <si>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</si>
  <si>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</si>
  <si>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</si>
  <si>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</si>
  <si>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</si>
  <si>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</si>
  <si>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</si>
  <si>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</si>
  <si>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</si>
  <si>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</si>
  <si>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</si>
  <si>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</si>
  <si>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</si>
  <si>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</si>
  <si>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</si>
  <si>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</si>
  <si>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</si>
  <si>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</si>
  <si>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</si>
  <si>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</si>
  <si>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</si>
  <si>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</si>
  <si>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</si>
  <si>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</si>
  <si>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</si>
  <si>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</si>
  <si>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</si>
  <si>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</si>
  <si>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</si>
  <si>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</si>
  <si>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</si>
  <si>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</si>
  <si>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</si>
  <si>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</si>
  <si>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</si>
  <si>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</si>
  <si>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</si>
  <si>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</si>
  <si>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</si>
  <si>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</si>
  <si>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</si>
  <si>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</si>
  <si>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</si>
  <si>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</si>
  <si>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</si>
  <si>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</si>
  <si>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</si>
  <si>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</si>
  <si>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</si>
  <si>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</si>
  <si>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</si>
  <si>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</si>
  <si>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</si>
  <si>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</si>
  <si>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</si>
  <si>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</si>
  <si>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</si>
  <si>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</si>
  <si>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</si>
  <si>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</si>
  <si>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</si>
  <si>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</si>
  <si>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</si>
  <si>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</si>
  <si>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</si>
  <si>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</si>
  <si>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</si>
  <si>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</si>
  <si>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</si>
  <si>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</si>
  <si>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</si>
  <si>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</si>
  <si>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</si>
  <si>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</si>
  <si>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</si>
  <si>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</si>
  <si>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</si>
  <si>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</si>
  <si>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</si>
  <si>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</si>
  <si>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</si>
  <si>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</si>
  <si>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</si>
  <si>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</si>
  <si>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</si>
  <si>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</si>
  <si>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</si>
  <si>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</si>
  <si>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</si>
  <si>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</si>
  <si>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</si>
  <si>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</si>
  <si>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</si>
  <si>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</si>
  <si>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</si>
  <si>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</si>
  <si>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</si>
  <si>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</si>
  <si>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</si>
  <si>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</si>
  <si>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</si>
  <si>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</si>
  <si>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</si>
  <si>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</si>
  <si>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</si>
  <si>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</si>
  <si>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</si>
  <si>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</si>
  <si>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</si>
  <si>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</si>
  <si>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</si>
  <si>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</si>
  <si>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</si>
  <si>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</si>
  <si>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</si>
  <si>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</si>
  <si>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</si>
  <si>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</si>
  <si>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</si>
  <si>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</si>
  <si>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</si>
  <si>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</si>
  <si>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</si>
  <si>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</si>
  <si>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</si>
  <si>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</si>
  <si>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</si>
  <si>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</si>
  <si>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</si>
  <si>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</si>
  <si>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</si>
  <si>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</si>
  <si>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</si>
  <si>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</si>
  <si>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</si>
  <si>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</si>
  <si>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</si>
  <si>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</si>
  <si>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</si>
  <si>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</si>
  <si>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</si>
  <si>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</si>
  <si>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</si>
  <si>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</si>
  <si>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</si>
  <si>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</si>
  <si>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</si>
  <si>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</si>
  <si>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</si>
  <si>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</si>
  <si>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</si>
  <si>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</si>
  <si>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</si>
  <si>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</si>
  <si>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</si>
  <si>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</si>
  <si>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</si>
  <si>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</si>
  <si>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</si>
  <si>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</si>
  <si>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</si>
  <si>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</si>
  <si>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</si>
  <si>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</si>
  <si>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</si>
  <si>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</si>
  <si>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</si>
  <si>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</si>
  <si>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</si>
  <si>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</si>
  <si>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</si>
  <si>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</si>
  <si>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</si>
  <si>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</si>
  <si>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</si>
  <si>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</si>
  <si>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</si>
  <si>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</si>
  <si>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</si>
  <si>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</si>
  <si>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</si>
  <si>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</si>
  <si>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</si>
  <si>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</si>
  <si>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</si>
  <si>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</si>
  <si>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</si>
  <si>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</si>
  <si>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</si>
  <si>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</si>
  <si>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</si>
  <si>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</si>
  <si>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</si>
  <si>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</si>
  <si>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</si>
  <si>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</si>
  <si>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</si>
  <si>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</si>
  <si>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</si>
  <si>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</si>
  <si>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</si>
  <si>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</si>
  <si>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</si>
  <si>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</si>
  <si>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</si>
  <si>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</si>
  <si>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</si>
  <si>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</si>
  <si>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</si>
  <si>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</si>
  <si>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</si>
  <si>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</si>
  <si>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</si>
  <si>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</si>
  <si>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</si>
  <si>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</si>
  <si>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</si>
  <si>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</si>
  <si>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</si>
  <si>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</si>
  <si>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</si>
  <si>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</si>
  <si>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</si>
  <si>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</si>
  <si>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</si>
  <si>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</si>
  <si>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</si>
  <si>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</si>
  <si>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</si>
  <si>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</si>
  <si>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</si>
  <si>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</si>
  <si>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</si>
  <si>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</si>
  <si>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</si>
  <si>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</si>
  <si>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</si>
  <si>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</si>
  <si>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</si>
  <si>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</si>
  <si>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</si>
  <si>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</si>
  <si>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</si>
  <si>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</si>
  <si>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</si>
  <si>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</si>
  <si>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</si>
  <si>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</si>
  <si>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</si>
  <si>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</si>
  <si>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</si>
  <si>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</si>
  <si>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</si>
  <si>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</si>
  <si>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</si>
  <si>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</si>
  <si>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</si>
  <si>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</si>
  <si>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</si>
  <si>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</si>
  <si>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</si>
  <si>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</si>
  <si>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</si>
  <si>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</si>
  <si>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</si>
  <si>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</si>
  <si>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</si>
  <si>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</si>
  <si>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</si>
  <si>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</si>
  <si>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</si>
  <si>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</si>
  <si>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</si>
  <si>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</si>
  <si>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</si>
  <si>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</si>
  <si>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</si>
  <si>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</si>
  <si>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</si>
  <si>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</si>
  <si>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</si>
  <si>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</si>
  <si>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</si>
  <si>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</si>
  <si>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</si>
  <si>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</si>
  <si>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</si>
  <si>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</si>
  <si>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</si>
  <si>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</si>
  <si>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</si>
  <si>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</si>
  <si>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</si>
  <si>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</si>
  <si>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</si>
  <si>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</si>
  <si>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</si>
  <si>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</si>
  <si>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</si>
  <si>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</si>
  <si>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</si>
  <si>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</si>
  <si>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</si>
  <si>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</si>
  <si>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</si>
  <si>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</si>
  <si>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</si>
  <si>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</si>
  <si>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</si>
  <si>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</si>
  <si>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</si>
  <si>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</si>
  <si>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</si>
  <si>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</si>
  <si>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</si>
  <si>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</si>
  <si>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</si>
  <si>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</si>
  <si>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</si>
  <si>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</si>
  <si>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</si>
  <si>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</si>
  <si>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</si>
  <si>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</si>
  <si>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</si>
  <si>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</si>
  <si>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</si>
  <si>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</si>
  <si>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</si>
  <si>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</si>
  <si>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</si>
  <si>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</si>
  <si>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</si>
  <si>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</si>
  <si>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</si>
  <si>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</si>
  <si>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</si>
  <si>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</si>
  <si>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</si>
  <si>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</si>
  <si>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</si>
  <si>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</si>
  <si>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</si>
  <si>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</si>
  <si>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</si>
  <si>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</si>
  <si>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</si>
  <si>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</si>
  <si>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</si>
  <si>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</si>
  <si>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</si>
  <si>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</si>
  <si>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</si>
  <si>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</si>
  <si>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</si>
  <si>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</si>
  <si>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</si>
  <si>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</si>
  <si>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</si>
  <si>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</si>
  <si>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</si>
  <si>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</si>
  <si>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</si>
  <si>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</si>
  <si>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</si>
  <si>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</si>
  <si>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</si>
  <si>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</si>
  <si>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</si>
  <si>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</si>
  <si>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</si>
  <si>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</si>
  <si>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</si>
  <si>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</si>
  <si>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</si>
  <si>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</si>
  <si>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</si>
  <si>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</si>
  <si>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</si>
  <si>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</si>
  <si>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</si>
  <si>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</si>
  <si>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</si>
  <si>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</si>
  <si>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</si>
  <si>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</si>
  <si>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</si>
  <si>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</si>
  <si>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</si>
  <si>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</si>
  <si>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</si>
  <si>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</si>
  <si>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</si>
  <si>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</si>
  <si>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</si>
  <si>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</si>
  <si>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</si>
  <si>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</si>
  <si>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</si>
  <si>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</si>
  <si>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</si>
  <si>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</si>
  <si>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</si>
  <si>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</si>
  <si>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</si>
  <si>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</si>
  <si>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</si>
  <si>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</si>
  <si>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</si>
  <si>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</si>
  <si>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</si>
  <si>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</si>
  <si>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</si>
  <si>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</si>
  <si>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</si>
  <si>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</si>
  <si>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</si>
  <si>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</si>
  <si>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</si>
  <si>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</si>
  <si>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</si>
  <si>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</si>
  <si>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</si>
  <si>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</si>
  <si>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</si>
  <si>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</si>
  <si>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</si>
  <si>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</si>
  <si>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</si>
  <si>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</si>
  <si>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</si>
  <si>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</si>
  <si>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</si>
  <si>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</si>
  <si>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</si>
  <si>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</si>
  <si>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</si>
  <si>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</si>
  <si>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</si>
  <si>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</si>
  <si>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</si>
  <si>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</si>
  <si>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</si>
  <si>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</si>
  <si>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</si>
  <si>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</si>
  <si>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</si>
  <si>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</si>
  <si>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</si>
  <si>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</si>
  <si>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</si>
  <si>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</si>
  <si>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</si>
  <si>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</si>
  <si>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</si>
  <si>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</si>
  <si>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</si>
  <si>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</si>
  <si>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</si>
  <si>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</si>
  <si>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</si>
  <si>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</si>
  <si>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</si>
  <si>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</si>
  <si>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</si>
  <si>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</si>
  <si>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</si>
  <si>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</si>
  <si>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</si>
  <si>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</si>
  <si>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</si>
  <si>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</si>
  <si>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</si>
  <si>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</si>
  <si>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</si>
  <si>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</si>
  <si>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</si>
  <si>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</si>
  <si>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</si>
  <si>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</si>
  <si>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</si>
  <si>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</si>
  <si>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</si>
  <si>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</si>
  <si>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</si>
  <si>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</si>
  <si>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</si>
  <si>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</si>
  <si>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</si>
  <si>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</si>
  <si>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</si>
  <si>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</si>
  <si>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</si>
  <si>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</si>
  <si>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</si>
  <si>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</si>
  <si>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</si>
  <si>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</si>
  <si>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</si>
  <si>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</si>
  <si>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</si>
  <si>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</si>
  <si>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</si>
  <si>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</si>
  <si>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</si>
  <si>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</si>
  <si>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</si>
  <si>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</si>
  <si>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</si>
  <si>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</si>
  <si>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</si>
  <si>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</si>
  <si>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</si>
  <si>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</si>
  <si>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</si>
  <si>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</si>
  <si>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</si>
  <si>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</si>
  <si>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</si>
  <si>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</si>
  <si>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</si>
  <si>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</si>
  <si>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</si>
  <si>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</si>
  <si>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</si>
  <si>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</si>
  <si>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</si>
  <si>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</si>
  <si>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</si>
  <si>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</si>
  <si>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</si>
  <si>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</si>
  <si>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</si>
  <si>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</si>
  <si>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</si>
  <si>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</si>
  <si>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</si>
  <si>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</si>
  <si>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</si>
  <si>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</si>
  <si>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</si>
  <si>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</si>
  <si>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</si>
  <si>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</si>
  <si>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</si>
  <si>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</si>
  <si>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</si>
  <si>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</si>
  <si>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</si>
  <si>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</si>
  <si>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</si>
  <si>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</si>
  <si>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</si>
  <si>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</si>
  <si>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</si>
  <si>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</si>
  <si>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</si>
  <si>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</si>
  <si>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</si>
  <si>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</si>
  <si>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</si>
  <si>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</si>
  <si>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</si>
  <si>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</si>
  <si>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</si>
  <si>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</si>
  <si>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</si>
  <si>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</si>
  <si>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</si>
  <si>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</si>
  <si>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</si>
  <si>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</si>
  <si>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</si>
  <si>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</si>
  <si>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</si>
  <si>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</si>
  <si>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</si>
  <si>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</si>
  <si>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</si>
  <si>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</si>
  <si>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</si>
  <si>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</si>
  <si>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</si>
  <si>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</si>
  <si>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</si>
  <si>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</si>
  <si>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</si>
  <si>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</si>
  <si>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</si>
  <si>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</si>
  <si>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</si>
  <si>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</si>
  <si>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</si>
  <si>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</si>
  <si>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</si>
  <si>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</si>
  <si>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</si>
  <si>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</si>
  <si>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</si>
  <si>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</si>
  <si>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</si>
  <si>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</si>
  <si>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</si>
  <si>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</si>
  <si>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</si>
  <si>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</si>
  <si>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</si>
  <si>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</si>
  <si>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</si>
  <si>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</si>
  <si>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</si>
  <si>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</si>
  <si>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</si>
  <si>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</si>
  <si>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</si>
  <si>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</si>
  <si>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</si>
  <si>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</si>
  <si>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</si>
  <si>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</si>
  <si>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</si>
  <si>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</si>
  <si>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</si>
  <si>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</si>
  <si>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</si>
  <si>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</si>
  <si>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</si>
  <si>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</si>
  <si>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</si>
  <si>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</si>
  <si>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</si>
  <si>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</si>
  <si>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</si>
  <si>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</si>
  <si>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</si>
  <si>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</si>
  <si>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</si>
  <si>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</si>
  <si>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</si>
  <si>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</si>
  <si>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</si>
  <si>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</si>
  <si>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</si>
  <si>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</si>
  <si>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</si>
  <si>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</si>
  <si>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</si>
  <si>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</si>
  <si>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</si>
  <si>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</si>
  <si>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</si>
  <si>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</si>
  <si>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</si>
  <si>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</si>
  <si>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</si>
  <si>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</si>
  <si>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</si>
  <si>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</si>
  <si>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</si>
  <si>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</si>
  <si>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</si>
  <si>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</si>
  <si>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</si>
  <si>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</si>
  <si>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</si>
  <si>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</si>
  <si>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</si>
  <si>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</si>
  <si>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</si>
  <si>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</si>
  <si>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</si>
  <si>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</si>
  <si>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</si>
  <si>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</si>
  <si>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</si>
  <si>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</si>
  <si>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</si>
  <si>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</si>
  <si>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</si>
  <si>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</si>
  <si>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</si>
  <si>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</si>
  <si>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</si>
  <si>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</si>
  <si>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</si>
  <si>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</si>
  <si>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</si>
  <si>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</si>
  <si>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</si>
  <si>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</si>
  <si>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</si>
  <si>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</si>
  <si>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</si>
  <si>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</si>
  <si>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</si>
  <si>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</si>
  <si>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</si>
  <si>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</si>
  <si>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</si>
  <si>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</si>
  <si>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</si>
  <si>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</si>
  <si>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</si>
  <si>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</si>
  <si>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</si>
  <si>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</si>
  <si>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</si>
  <si>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</si>
  <si>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</si>
  <si>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</si>
  <si>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</si>
  <si>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</si>
  <si>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</si>
  <si>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</si>
  <si>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</si>
  <si>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</si>
  <si>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</si>
  <si>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</si>
  <si>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</si>
  <si>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</si>
  <si>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</si>
  <si>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</si>
  <si>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</si>
  <si>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</si>
  <si>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</si>
  <si>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</si>
  <si>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</si>
  <si>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</si>
  <si>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</si>
  <si>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</si>
  <si>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</si>
  <si>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</si>
  <si>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</si>
  <si>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</si>
  <si>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</si>
  <si>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</si>
  <si>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</si>
  <si>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</si>
  <si>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</si>
  <si>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</si>
  <si>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</si>
  <si>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</si>
  <si>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</si>
  <si>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</si>
  <si>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</si>
  <si>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</si>
  <si>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</si>
  <si>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</si>
  <si>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</si>
  <si>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</si>
  <si>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</si>
  <si>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</si>
  <si>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</si>
  <si>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</si>
  <si>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</si>
  <si>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</si>
  <si>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</si>
  <si>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</si>
  <si>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</si>
  <si>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</si>
  <si>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</si>
  <si>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</si>
  <si>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</si>
  <si>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</si>
  <si>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</si>
  <si>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</si>
  <si>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</si>
  <si>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</si>
  <si>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</si>
  <si>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</si>
  <si>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</si>
  <si>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</si>
  <si>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</si>
  <si>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</si>
  <si>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</si>
  <si>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</si>
  <si>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</si>
  <si>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</si>
  <si>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</si>
  <si>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</si>
  <si>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</si>
  <si>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</si>
  <si>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</si>
  <si>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</si>
  <si>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</si>
  <si>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</si>
  <si>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</si>
  <si>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</si>
  <si>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</si>
  <si>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</si>
  <si>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</si>
  <si>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</si>
  <si>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</si>
  <si>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</si>
  <si>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</si>
  <si>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</si>
  <si>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</si>
  <si>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</si>
  <si>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</si>
  <si>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</si>
  <si>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</si>
  <si>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</si>
  <si>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</si>
  <si>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</si>
  <si>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</si>
  <si>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</si>
  <si>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</si>
  <si>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</si>
  <si>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</si>
  <si>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</si>
  <si>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</si>
  <si>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</si>
  <si>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</si>
  <si>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</si>
  <si>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</si>
  <si>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</si>
  <si>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</si>
  <si>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</si>
  <si>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</si>
  <si>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</si>
  <si>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</si>
  <si>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</si>
  <si>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</si>
  <si>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</si>
  <si>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</si>
  <si>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</si>
  <si>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</si>
  <si>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</si>
  <si>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</si>
  <si>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</si>
  <si>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</si>
  <si>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</si>
  <si>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</si>
  <si>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</si>
  <si>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</si>
  <si>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</si>
  <si>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</si>
  <si>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</si>
  <si>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</si>
  <si>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</si>
  <si>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</si>
  <si>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</si>
  <si>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</si>
  <si>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</si>
  <si>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</si>
  <si>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</si>
  <si>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</si>
  <si>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</si>
  <si>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</si>
  <si>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</si>
  <si>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</si>
  <si>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</si>
  <si>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</si>
  <si>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</si>
  <si>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</si>
  <si>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</si>
  <si>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</si>
  <si>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</si>
  <si>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</si>
  <si>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</si>
  <si>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</si>
  <si>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</si>
  <si>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</si>
  <si>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</si>
  <si>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</si>
  <si>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</si>
  <si>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</si>
  <si>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</si>
  <si>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</si>
  <si>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</si>
  <si>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</si>
  <si>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</si>
  <si>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</si>
  <si>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</si>
  <si>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</si>
  <si>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</si>
  <si>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</si>
  <si>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</si>
  <si>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</si>
  <si>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</si>
  <si>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</si>
  <si>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</si>
  <si>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</si>
  <si>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</si>
  <si>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</si>
  <si>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</si>
  <si>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</si>
  <si>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</si>
  <si>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</si>
  <si>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</si>
  <si>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</si>
  <si>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</si>
  <si>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</si>
  <si>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</si>
  <si>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</si>
  <si>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</si>
  <si>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</si>
  <si>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</si>
  <si>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</si>
  <si>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</si>
  <si>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</si>
  <si>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</si>
  <si>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</si>
  <si>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</si>
  <si>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</si>
  <si>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</si>
  <si>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</si>
  <si>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</si>
  <si>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</si>
  <si>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</si>
  <si>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</si>
  <si>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</si>
  <si>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</si>
  <si>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</si>
  <si>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</si>
  <si>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</si>
  <si>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</si>
  <si>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</si>
  <si>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</si>
  <si>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</si>
  <si>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</si>
  <si>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</si>
  <si>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</si>
  <si>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</si>
  <si>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</si>
  <si>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</si>
  <si>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</si>
  <si>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</si>
  <si>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</si>
  <si>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</si>
  <si>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</si>
  <si>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</si>
  <si>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</si>
  <si>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</si>
  <si>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</si>
  <si>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</si>
  <si>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</si>
  <si>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</si>
  <si>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</si>
  <si>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</si>
  <si>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</si>
  <si>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</si>
  <si>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</si>
  <si>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</si>
  <si>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</si>
  <si>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</si>
  <si>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</si>
  <si>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</si>
  <si>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</si>
  <si>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</si>
  <si>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</si>
  <si>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</si>
  <si>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</si>
  <si>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</si>
  <si>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</si>
  <si>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</si>
  <si>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</si>
  <si>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</si>
  <si>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</si>
  <si>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</si>
  <si>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</si>
  <si>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</si>
  <si>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</si>
  <si>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</si>
  <si>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</si>
  <si>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</si>
  <si>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</si>
  <si>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</si>
  <si>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</si>
  <si>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</si>
  <si>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</si>
  <si>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</si>
  <si>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</si>
  <si>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</si>
  <si>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</si>
  <si>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</si>
  <si>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</si>
  <si>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</si>
  <si>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</si>
  <si>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</si>
  <si>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</si>
  <si>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</si>
  <si>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</si>
  <si>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</si>
  <si>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</si>
  <si>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</si>
  <si>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</si>
  <si>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</si>
  <si>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</si>
  <si>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</si>
  <si>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</si>
  <si>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</si>
  <si>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</si>
  <si>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</si>
  <si>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</si>
  <si>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</si>
  <si>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</si>
  <si>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</si>
  <si>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</si>
  <si>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</si>
  <si>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</si>
  <si>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</si>
  <si>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</si>
  <si>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</si>
  <si>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</si>
  <si>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</si>
  <si>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</si>
  <si>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</si>
  <si>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</si>
  <si>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</si>
  <si>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</si>
  <si>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</si>
  <si>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</si>
  <si>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</si>
  <si>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</si>
  <si>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</si>
  <si>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</si>
  <si>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</si>
  <si>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</si>
  <si>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</si>
  <si>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</si>
  <si>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</si>
  <si>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</si>
  <si>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</si>
  <si>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</si>
  <si>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</si>
  <si>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</si>
  <si>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</si>
  <si>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</si>
  <si>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</si>
  <si>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</si>
  <si>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</si>
  <si>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</si>
  <si>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</si>
  <si>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</si>
  <si>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</si>
  <si>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</si>
  <si>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</si>
  <si>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</si>
  <si>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</si>
  <si>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</si>
  <si>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</si>
  <si>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</si>
  <si>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</si>
  <si>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</si>
  <si>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</si>
  <si>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</si>
  <si>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</si>
  <si>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</si>
  <si>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</si>
  <si>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</si>
  <si>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</si>
  <si>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</si>
  <si>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</si>
  <si>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</si>
  <si>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</si>
  <si>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</si>
  <si>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</si>
  <si>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</si>
  <si>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</si>
  <si>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</si>
  <si>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</si>
  <si>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</si>
  <si>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</si>
  <si>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</si>
  <si>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</si>
  <si>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</si>
  <si>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</si>
  <si>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</si>
  <si>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</si>
  <si>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</si>
  <si>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</si>
  <si>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</si>
  <si>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</si>
  <si>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</si>
  <si>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</si>
  <si>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</si>
  <si>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</si>
  <si>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</si>
  <si>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</si>
  <si>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</si>
  <si>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</si>
  <si>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</si>
  <si>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</si>
  <si>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</si>
  <si>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</si>
  <si>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</si>
  <si>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</si>
  <si>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</si>
  <si>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</si>
  <si>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</si>
  <si>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</si>
  <si>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</si>
  <si>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</si>
  <si>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</si>
  <si>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</si>
  <si>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</si>
  <si>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</si>
  <si>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</si>
  <si>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</si>
  <si>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</si>
  <si>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</si>
  <si>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</si>
  <si>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</si>
  <si>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</si>
  <si>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</si>
  <si>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</si>
  <si>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</si>
  <si>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</si>
  <si>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</si>
  <si>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</si>
  <si>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</si>
  <si>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</si>
  <si>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</si>
  <si>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</si>
  <si>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</si>
  <si>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</si>
  <si>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</si>
  <si>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</si>
  <si>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</si>
  <si>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</si>
  <si>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</si>
  <si>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</si>
  <si>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</si>
  <si>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</si>
  <si>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</si>
  <si>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</si>
  <si>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</si>
  <si>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</si>
  <si>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</si>
  <si>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</si>
  <si>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</si>
  <si>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</si>
  <si>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</si>
  <si>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</si>
  <si>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</si>
  <si>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</si>
  <si>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</si>
  <si>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</si>
  <si>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</si>
  <si>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</si>
  <si>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</si>
  <si>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</si>
  <si>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</si>
  <si>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</si>
  <si>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</si>
  <si>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</si>
  <si>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</si>
  <si>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</si>
  <si>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</si>
  <si>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</si>
  <si>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</si>
  <si>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</si>
  <si>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</si>
  <si>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</si>
  <si>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</si>
  <si>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</si>
  <si>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</si>
  <si>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</si>
  <si>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</si>
  <si>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</si>
  <si>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</si>
  <si>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</si>
  <si>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</si>
  <si>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</si>
  <si>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</si>
  <si>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</si>
  <si>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</si>
  <si>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</si>
  <si>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</si>
  <si>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</si>
  <si>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</si>
  <si>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</si>
  <si>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</si>
  <si>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</si>
  <si>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</si>
  <si>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</si>
  <si>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</si>
  <si>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</si>
  <si>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</si>
  <si>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</si>
  <si>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</si>
  <si>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</si>
  <si>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</si>
  <si>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</si>
  <si>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</si>
  <si>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</si>
  <si>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</si>
  <si>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</si>
  <si>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</si>
  <si>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</si>
  <si>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</si>
  <si>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</si>
  <si>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</si>
  <si>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</si>
  <si>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</si>
  <si>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</si>
  <si>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</si>
  <si>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</si>
  <si>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</si>
  <si>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</si>
  <si>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</si>
  <si>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</si>
  <si>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</si>
  <si>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</si>
  <si>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</si>
  <si>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</si>
  <si>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</si>
  <si>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</si>
  <si>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</si>
  <si>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</si>
  <si>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</si>
  <si>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</si>
  <si>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</si>
  <si>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</si>
  <si>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</si>
  <si>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</si>
  <si>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</si>
  <si>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</si>
  <si>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</si>
  <si>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</si>
  <si>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</si>
  <si>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</si>
  <si>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</si>
  <si>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</si>
  <si>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</si>
  <si>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</si>
  <si>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</si>
  <si>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</si>
  <si>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</si>
  <si>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</si>
  <si>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</si>
  <si>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</si>
  <si>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</si>
  <si>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</si>
  <si>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</si>
  <si>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</si>
  <si>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</si>
  <si>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</si>
  <si>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</si>
  <si>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</si>
  <si>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</si>
  <si>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</si>
  <si>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</si>
  <si>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</si>
  <si>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</si>
  <si>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</si>
  <si>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</si>
  <si>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</si>
  <si>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</si>
  <si>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</si>
  <si>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</si>
  <si>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</si>
  <si>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</si>
  <si>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</si>
  <si>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</si>
  <si>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</si>
  <si>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</si>
  <si>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</si>
  <si>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</si>
  <si>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</si>
  <si>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</si>
  <si>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</si>
  <si>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</si>
  <si>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</si>
  <si>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</si>
  <si>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</si>
  <si>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</si>
  <si>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</si>
  <si>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</si>
  <si>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</si>
  <si>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</si>
  <si>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</si>
  <si>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</si>
  <si>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</si>
  <si>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</si>
  <si>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</si>
  <si>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</si>
  <si>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</si>
  <si>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</si>
  <si>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</si>
  <si>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</si>
  <si>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</si>
  <si>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</si>
  <si>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</si>
  <si>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</si>
  <si>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</si>
  <si>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</si>
  <si>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</si>
  <si>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</si>
  <si>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</si>
  <si>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</si>
  <si>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</si>
  <si>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</si>
  <si>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</si>
  <si>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</si>
  <si>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</si>
  <si>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</si>
  <si>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</si>
  <si>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</si>
  <si>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</si>
  <si>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</si>
  <si>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</si>
  <si>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</si>
  <si>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</si>
  <si>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</si>
  <si>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</si>
  <si>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</si>
  <si>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</si>
  <si>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</si>
  <si>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</si>
  <si>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</si>
  <si>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</si>
  <si>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</si>
  <si>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</si>
  <si>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</si>
  <si>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</si>
  <si>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</si>
  <si>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</si>
  <si>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</si>
  <si>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</si>
  <si>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</si>
  <si>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</si>
  <si>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</si>
  <si>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</si>
  <si>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</si>
  <si>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</si>
  <si>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</si>
  <si>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</si>
  <si>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</si>
  <si>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</si>
  <si>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</si>
  <si>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</si>
  <si>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</si>
  <si>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</si>
  <si>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</si>
  <si>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</si>
  <si>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</si>
  <si>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</si>
  <si>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</si>
  <si>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</si>
  <si>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</si>
  <si>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</si>
  <si>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</si>
  <si>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</si>
  <si>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</si>
  <si>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</si>
  <si>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</si>
  <si>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</si>
  <si>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</si>
  <si>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</si>
  <si>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</si>
  <si>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</si>
  <si>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</si>
  <si>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</si>
  <si>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</si>
  <si>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</si>
  <si>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</si>
  <si>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</si>
  <si>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</si>
  <si>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</si>
  <si>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</si>
  <si>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</si>
  <si>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</si>
  <si>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</si>
  <si>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</si>
  <si>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</si>
  <si>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</si>
  <si>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</si>
  <si>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</si>
  <si>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</si>
  <si>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</si>
  <si>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</si>
  <si>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</si>
  <si>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</si>
  <si>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</si>
  <si>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</si>
  <si>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</si>
  <si>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</si>
  <si>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</si>
  <si>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</si>
  <si>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</si>
  <si>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</si>
  <si>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</si>
  <si>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</si>
  <si>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</si>
  <si>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</si>
  <si>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</si>
  <si>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</si>
  <si>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</si>
  <si>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</si>
  <si>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</si>
  <si>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</si>
  <si>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</si>
  <si>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</si>
  <si>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</si>
  <si>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</si>
  <si>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</si>
  <si>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</si>
  <si>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</si>
  <si>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</si>
  <si>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</si>
  <si>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</si>
  <si>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</si>
  <si>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</si>
  <si>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</si>
  <si>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</si>
  <si>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</si>
  <si>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</si>
  <si>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</si>
  <si>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</si>
  <si>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</si>
  <si>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</si>
  <si>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</si>
  <si>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</si>
  <si>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</si>
  <si>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</si>
  <si>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</si>
  <si>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</si>
  <si>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</si>
  <si>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</si>
  <si>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</si>
  <si>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</si>
  <si>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</si>
  <si>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</si>
  <si>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</si>
  <si>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</si>
  <si>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</si>
  <si>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</si>
  <si>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</si>
  <si>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</si>
  <si>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</si>
  <si>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</si>
  <si>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</si>
  <si>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</si>
  <si>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</si>
  <si>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</si>
  <si>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</si>
  <si>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</si>
  <si>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</si>
  <si>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</si>
  <si>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</si>
  <si>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</si>
  <si>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</si>
  <si>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</si>
  <si>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</si>
  <si>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</si>
  <si>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</si>
  <si>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</si>
  <si>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</si>
  <si>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</si>
  <si>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</si>
  <si>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</si>
  <si>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</si>
  <si>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</si>
  <si>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</si>
  <si>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</si>
  <si>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</si>
  <si>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</si>
  <si>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</si>
  <si>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</si>
  <si>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</si>
  <si>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</si>
  <si>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</si>
  <si>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</si>
  <si>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</si>
  <si>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</si>
  <si>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</si>
  <si>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</si>
  <si>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</si>
  <si>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</si>
  <si>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</si>
  <si>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</si>
  <si>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</si>
  <si>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</si>
  <si>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</si>
  <si>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</si>
  <si>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</si>
  <si>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</si>
  <si>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</si>
  <si>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</si>
  <si>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</si>
  <si>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</si>
  <si>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</si>
  <si>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</si>
  <si>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</si>
  <si>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</si>
  <si>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</si>
  <si>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</si>
  <si>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</si>
  <si>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</si>
  <si>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</si>
  <si>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</si>
  <si>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</si>
  <si>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</si>
  <si>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</si>
  <si>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</si>
  <si>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</si>
  <si>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</si>
  <si>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</si>
  <si>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</si>
  <si>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</si>
  <si>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</si>
  <si>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</si>
  <si>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</si>
  <si>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</si>
  <si>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</si>
  <si>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</si>
  <si>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</si>
  <si>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</si>
  <si>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</si>
  <si>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</si>
  <si>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</si>
  <si>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</si>
  <si>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</si>
  <si>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</si>
  <si>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</si>
  <si>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</si>
  <si>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</si>
  <si>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</si>
  <si>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</si>
  <si>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</si>
  <si>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</si>
  <si>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</si>
  <si>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</si>
  <si>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</si>
  <si>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</si>
  <si>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</si>
  <si>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</si>
  <si>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</si>
  <si>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</si>
  <si>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</si>
  <si>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</si>
  <si>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</si>
  <si>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</si>
  <si>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</si>
  <si>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</si>
  <si>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</si>
  <si>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</si>
  <si>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</si>
  <si>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</si>
  <si>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</si>
  <si>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</si>
  <si>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</si>
  <si>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</si>
  <si>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</si>
  <si>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</si>
  <si>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</si>
  <si>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</si>
  <si>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</si>
  <si>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</si>
  <si>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</si>
  <si>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</si>
  <si>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</si>
  <si>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</si>
  <si>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</si>
  <si>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</si>
  <si>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</si>
  <si>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</si>
  <si>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</si>
  <si>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</si>
  <si>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</si>
  <si>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</si>
  <si>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</si>
  <si>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</si>
  <si>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</si>
  <si>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</si>
  <si>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</si>
  <si>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</si>
  <si>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</si>
  <si>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</si>
  <si>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</si>
  <si>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</si>
  <si>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</si>
  <si>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</si>
  <si>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</si>
  <si>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</si>
  <si>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</si>
  <si>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</si>
  <si>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</si>
  <si>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</si>
  <si>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</si>
  <si>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</si>
  <si>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</si>
  <si>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</si>
  <si>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</si>
  <si>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</si>
  <si>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</si>
  <si>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</si>
  <si>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</si>
  <si>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</si>
  <si>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</si>
  <si>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</si>
  <si>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</si>
  <si>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</si>
  <si>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</si>
  <si>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</si>
  <si>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</si>
  <si>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</si>
  <si>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</si>
  <si>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</si>
  <si>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</si>
  <si>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</si>
  <si>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</si>
  <si>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</si>
  <si>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</si>
  <si>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</si>
  <si>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</si>
  <si>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</si>
  <si>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</si>
  <si>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</si>
  <si>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</si>
  <si>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</si>
  <si>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</si>
  <si>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</si>
  <si>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</si>
  <si>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</si>
  <si>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</si>
  <si>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</si>
  <si>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</si>
  <si>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</si>
  <si>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</si>
  <si>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</si>
  <si>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</si>
  <si>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</si>
  <si>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</si>
  <si>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</si>
  <si>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</si>
  <si>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</si>
  <si>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</si>
  <si>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</si>
  <si>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</si>
  <si>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</si>
  <si>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</si>
  <si>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</si>
  <si>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</si>
  <si>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</si>
  <si>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</si>
  <si>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</si>
  <si>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</si>
  <si>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</si>
  <si>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</si>
  <si>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</si>
  <si>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</si>
  <si>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</si>
  <si>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</si>
  <si>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</si>
  <si>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</si>
  <si>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</si>
  <si>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</si>
  <si>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</si>
  <si>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</si>
  <si>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</si>
  <si>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</si>
  <si>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</si>
  <si>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</si>
  <si>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</si>
  <si>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</si>
  <si>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</si>
  <si>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</si>
  <si>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</si>
  <si>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</si>
  <si>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</si>
  <si>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</si>
  <si>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</si>
  <si>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</si>
  <si>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</si>
  <si>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</si>
  <si>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</si>
  <si>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</si>
  <si>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</si>
  <si>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</si>
  <si>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</si>
  <si>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</si>
  <si>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</si>
  <si>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</si>
  <si>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</si>
  <si>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</si>
  <si>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</si>
  <si>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</si>
  <si>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</si>
  <si>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</si>
  <si>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</si>
  <si>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</si>
  <si>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</si>
  <si>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</si>
  <si>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</si>
  <si>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</si>
  <si>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</si>
  <si>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</si>
  <si>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</si>
  <si>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</si>
  <si>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</si>
  <si>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</si>
  <si>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</si>
  <si>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</si>
  <si>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</si>
  <si>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</si>
  <si>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</si>
  <si>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</si>
  <si>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</si>
  <si>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</si>
  <si>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</si>
  <si>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</si>
  <si>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</si>
  <si>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</si>
  <si>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</si>
  <si>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</si>
  <si>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</si>
  <si>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</si>
  <si>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</si>
  <si>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</si>
  <si>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</si>
  <si>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</si>
  <si>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</si>
  <si>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</si>
  <si>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</si>
  <si>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</si>
  <si>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</si>
  <si>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</si>
  <si>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</si>
  <si>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</si>
  <si>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</si>
  <si>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</si>
  <si>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</si>
  <si>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</si>
  <si>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</si>
  <si>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</si>
  <si>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</si>
  <si>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</si>
  <si>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</si>
  <si>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</si>
  <si>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</si>
  <si>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</si>
  <si>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</si>
  <si>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</si>
  <si>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</si>
  <si>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</si>
  <si>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</si>
  <si>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</si>
  <si>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</si>
  <si>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</si>
  <si>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</si>
  <si>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</si>
  <si>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</si>
  <si>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</si>
  <si>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</si>
  <si>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</si>
  <si>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</si>
  <si>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</si>
  <si>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</si>
  <si>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</si>
  <si>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</si>
  <si>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</si>
  <si>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</si>
  <si>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</si>
  <si>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</si>
  <si>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</si>
  <si>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</si>
  <si>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</si>
  <si>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</si>
  <si>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</si>
  <si>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</si>
  <si>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</si>
  <si>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</si>
  <si>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</si>
  <si>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</si>
  <si>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</si>
  <si>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</si>
  <si>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</si>
  <si>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</si>
  <si>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</si>
  <si>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</si>
  <si>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</si>
  <si>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</si>
  <si>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</si>
  <si>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</si>
  <si>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</si>
  <si>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</si>
  <si>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</si>
  <si>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</si>
  <si>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</si>
  <si>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</si>
  <si>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</si>
  <si>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</si>
  <si>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</si>
  <si>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</si>
  <si>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</si>
  <si>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</si>
  <si>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</si>
  <si>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</si>
  <si>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</si>
  <si>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</si>
  <si>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</si>
  <si>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</si>
  <si>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</si>
  <si>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</si>
  <si>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</si>
  <si>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</si>
  <si>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</si>
  <si>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</si>
  <si>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</si>
  <si>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</si>
  <si>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</si>
  <si>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</si>
  <si>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</si>
  <si>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</si>
  <si>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</si>
  <si>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</si>
  <si>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</si>
  <si>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</si>
  <si>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</si>
  <si>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</si>
  <si>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</si>
  <si>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</si>
  <si>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</si>
  <si>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</si>
  <si>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</si>
  <si>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</si>
  <si>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</si>
  <si>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</si>
  <si>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</si>
  <si>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</si>
  <si>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</si>
  <si>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</si>
  <si>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</si>
  <si>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</si>
  <si>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</si>
  <si>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</si>
  <si>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</si>
  <si>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</si>
  <si>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</si>
  <si>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</si>
  <si>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</si>
  <si>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</si>
  <si>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</si>
  <si>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</si>
  <si>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</si>
  <si>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</si>
  <si>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</si>
  <si>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</si>
  <si>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</si>
  <si>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</si>
  <si>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</si>
  <si>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</si>
  <si>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</si>
  <si>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</si>
  <si>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</si>
  <si>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</si>
  <si>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</si>
  <si>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</si>
  <si>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</si>
  <si>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</si>
  <si>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</si>
  <si>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</si>
  <si>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</si>
  <si>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</si>
  <si>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</si>
  <si>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</si>
  <si>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</si>
  <si>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</si>
  <si>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</si>
  <si>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</si>
  <si>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</si>
  <si>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</si>
  <si>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</si>
  <si>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</si>
  <si>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</si>
  <si>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</si>
  <si>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</si>
  <si>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</si>
  <si>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</si>
  <si>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</si>
  <si>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</si>
  <si>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</si>
  <si>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</si>
  <si>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</si>
  <si>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</si>
  <si>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</si>
  <si>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</si>
  <si>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</si>
  <si>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</si>
  <si>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</si>
  <si>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</si>
  <si>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</si>
  <si>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</si>
  <si>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</si>
  <si>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</si>
  <si>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</si>
  <si>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</si>
  <si>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</si>
  <si>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</si>
  <si>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</si>
  <si>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</si>
  <si>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</si>
  <si>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</si>
  <si>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</si>
  <si>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</si>
  <si>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</si>
  <si>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</si>
  <si>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</si>
  <si>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</si>
  <si>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</si>
  <si>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</si>
  <si>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</si>
  <si>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</si>
  <si>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</si>
  <si>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</si>
  <si>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</si>
  <si>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</si>
  <si>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</si>
  <si>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</si>
  <si>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</si>
  <si>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</si>
  <si>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</si>
  <si>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</si>
  <si>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</si>
  <si>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</si>
  <si>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</si>
  <si>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</si>
  <si>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</si>
  <si>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</si>
  <si>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</si>
  <si>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</si>
  <si>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</si>
  <si>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</si>
  <si>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</si>
  <si>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</si>
  <si>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</si>
  <si>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</si>
  <si>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</si>
  <si>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</si>
  <si>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</si>
  <si>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</si>
  <si>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</si>
  <si>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</si>
  <si>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</si>
  <si>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</si>
  <si>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</si>
  <si>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</si>
  <si>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</si>
  <si>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</si>
  <si>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</si>
  <si>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</si>
  <si>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</si>
  <si>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</si>
  <si>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</si>
  <si>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</si>
  <si>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</si>
  <si>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</si>
  <si>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</si>
  <si>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</si>
  <si>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</si>
  <si>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</si>
  <si>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</si>
  <si>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</si>
  <si>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</si>
  <si>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</si>
  <si>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</si>
  <si>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</si>
  <si>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</si>
  <si>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</si>
  <si>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</si>
  <si>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</si>
  <si>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</si>
  <si>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</si>
  <si>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</si>
  <si>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</si>
  <si>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</si>
  <si>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</si>
  <si>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</si>
  <si>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</si>
  <si>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</si>
  <si>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</si>
  <si>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</si>
  <si>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</si>
  <si>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</si>
  <si>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</si>
  <si>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</si>
  <si>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</si>
  <si>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</si>
  <si>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</si>
  <si>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</si>
  <si>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</si>
  <si>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</si>
  <si>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</si>
  <si>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</si>
  <si>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</si>
  <si>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</si>
  <si>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</si>
  <si>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</si>
  <si>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</si>
  <si>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</si>
  <si>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</si>
  <si>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</si>
  <si>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</si>
  <si>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</si>
  <si>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</si>
  <si>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</si>
  <si>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</si>
  <si>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</si>
  <si>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</si>
  <si>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</si>
  <si>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</si>
  <si>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</si>
  <si>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</si>
  <si>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</si>
  <si>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</si>
  <si>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</si>
  <si>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</si>
  <si>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</si>
  <si>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</si>
  <si>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</si>
  <si>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</si>
  <si>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</si>
  <si>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</si>
  <si>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</si>
  <si>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</si>
  <si>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</si>
  <si>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</si>
  <si>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</si>
  <si>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</si>
  <si>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</si>
  <si>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</si>
  <si>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</si>
  <si>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</si>
  <si>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</si>
  <si>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</si>
  <si>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</si>
  <si>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</si>
  <si>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</si>
  <si>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</si>
  <si>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</si>
  <si>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</si>
  <si>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</si>
  <si>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</si>
  <si>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</si>
  <si>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</si>
  <si>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</si>
  <si>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</si>
  <si>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</si>
  <si>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</si>
  <si>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</si>
  <si>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</si>
  <si>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</si>
  <si>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</si>
  <si>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</si>
  <si>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</si>
  <si>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</si>
  <si>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</si>
  <si>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</si>
  <si>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</si>
  <si>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</si>
  <si>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</si>
  <si>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</si>
  <si>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</si>
  <si>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</si>
  <si>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</si>
  <si>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</si>
  <si>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</si>
  <si>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</si>
  <si>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</si>
  <si>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</si>
  <si>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</si>
  <si>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</si>
  <si>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</si>
  <si>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</si>
  <si>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</si>
  <si>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</si>
  <si>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</si>
  <si>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</si>
  <si>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</si>
  <si>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</si>
  <si>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</si>
  <si>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</si>
  <si>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</si>
  <si>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</si>
  <si>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</si>
  <si>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</si>
  <si>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</si>
  <si>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</si>
  <si>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</si>
  <si>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</si>
  <si>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</si>
  <si>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</si>
  <si>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</si>
  <si>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</si>
  <si>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</si>
  <si>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</si>
  <si>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</si>
  <si>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</si>
  <si>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</si>
  <si>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</si>
  <si>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</si>
  <si>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</si>
  <si>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</si>
  <si>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</si>
  <si>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</si>
  <si>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</si>
  <si>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</si>
  <si>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</si>
  <si>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</si>
  <si>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</si>
  <si>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</si>
  <si>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</si>
  <si>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</si>
  <si>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</si>
  <si>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</si>
  <si>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</si>
  <si>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</si>
  <si>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</si>
  <si>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</si>
  <si>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</si>
  <si>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</si>
  <si>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</si>
  <si>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</si>
  <si>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</si>
  <si>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</si>
  <si>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</si>
  <si>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</si>
  <si>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</si>
  <si>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</si>
  <si>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</si>
  <si>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</si>
  <si>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</si>
  <si>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</si>
  <si>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</si>
  <si>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</si>
  <si>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</si>
  <si>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</si>
  <si>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</si>
  <si>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</si>
  <si>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</si>
  <si>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</si>
  <si>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</si>
  <si>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</si>
  <si>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</si>
  <si>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</si>
  <si>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</si>
  <si>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</si>
  <si>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</si>
  <si>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</si>
  <si>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</si>
  <si>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</si>
  <si>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</si>
  <si>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</si>
  <si>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</si>
  <si>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</si>
  <si>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</si>
  <si>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</si>
  <si>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</si>
  <si>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</si>
  <si>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</si>
  <si>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</si>
  <si>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</si>
  <si>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</si>
  <si>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</si>
  <si>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</si>
  <si>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</si>
  <si>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</si>
  <si>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</si>
  <si>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</si>
  <si>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</si>
  <si>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</si>
  <si>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</si>
  <si>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</si>
  <si>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</si>
  <si>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</si>
  <si>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</si>
  <si>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</si>
  <si>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</si>
  <si>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</si>
  <si>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</si>
  <si>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</si>
  <si>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</si>
  <si>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</si>
  <si>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</si>
  <si>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</si>
  <si>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</si>
  <si>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</si>
  <si>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</si>
  <si>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</si>
  <si>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</si>
  <si>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</si>
  <si>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</si>
  <si>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</si>
  <si>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</si>
  <si>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</si>
  <si>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</si>
  <si>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</si>
  <si>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</si>
  <si>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</si>
  <si>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</si>
  <si>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</si>
  <si>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</si>
  <si>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</si>
  <si>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</si>
  <si>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</si>
  <si>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</si>
  <si>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</si>
  <si>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</si>
  <si>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</si>
  <si>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</si>
  <si>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</si>
  <si>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</si>
  <si>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</si>
  <si>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</si>
  <si>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</si>
  <si>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</si>
  <si>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</si>
  <si>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</si>
  <si>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</si>
  <si>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</si>
  <si>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</si>
  <si>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</si>
  <si>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</si>
  <si>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</si>
  <si>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</si>
  <si>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</si>
  <si>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</si>
  <si>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</si>
  <si>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</si>
  <si>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</si>
  <si>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</si>
  <si>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</si>
  <si>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</si>
  <si>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</si>
  <si>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</si>
  <si>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</si>
  <si>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</si>
  <si>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</si>
  <si>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</si>
  <si>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</si>
  <si>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</si>
  <si>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</si>
  <si>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</si>
  <si>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</si>
  <si>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</si>
  <si>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</si>
  <si>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</si>
  <si>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</si>
  <si>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</si>
  <si>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</si>
  <si>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</si>
  <si>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</si>
  <si>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</si>
  <si>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</si>
  <si>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</si>
  <si>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</si>
  <si>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</si>
  <si>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</si>
  <si>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</si>
  <si>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</si>
  <si>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</si>
  <si>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</si>
  <si>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</si>
  <si>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</si>
  <si>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</si>
  <si>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</si>
  <si>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</si>
  <si>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</si>
  <si>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</si>
  <si>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</si>
  <si>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</si>
  <si>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</si>
  <si>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</si>
  <si>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</si>
  <si>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</si>
  <si>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</si>
  <si>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</si>
  <si>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</si>
  <si>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</si>
  <si>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</si>
  <si>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</si>
  <si>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</si>
  <si>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</si>
  <si>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</si>
  <si>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</si>
  <si>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</si>
  <si>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</si>
  <si>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</si>
  <si>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</si>
  <si>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</si>
  <si>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</si>
  <si>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</si>
  <si>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</si>
  <si>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</si>
  <si>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</si>
  <si>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</si>
  <si>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</si>
  <si>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</si>
  <si>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</si>
  <si>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</si>
  <si>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</si>
  <si>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</si>
  <si>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</si>
  <si>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</si>
  <si>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</si>
  <si>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</si>
  <si>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</si>
  <si>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</si>
  <si>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</si>
  <si>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</si>
  <si>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</si>
  <si>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</si>
  <si>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</si>
  <si>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</si>
  <si>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</si>
  <si>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</si>
  <si>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</si>
  <si>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</si>
  <si>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</si>
  <si>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</si>
  <si>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</si>
  <si>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</si>
  <si>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</si>
  <si>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</si>
  <si>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</si>
  <si>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</si>
  <si>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</si>
  <si>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</si>
  <si>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</si>
  <si>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</si>
  <si>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</si>
  <si>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</si>
  <si>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</si>
  <si>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</si>
  <si>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</si>
  <si>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</si>
  <si>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</si>
  <si>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</si>
  <si>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</si>
  <si>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</si>
  <si>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</si>
  <si>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</si>
  <si>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</si>
  <si>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</si>
  <si>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</si>
  <si>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</si>
  <si>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</si>
  <si>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</si>
  <si>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</si>
  <si>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</si>
  <si>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</si>
  <si>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</si>
  <si>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</si>
  <si>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</si>
  <si>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</si>
  <si>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</si>
  <si>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</si>
  <si>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</si>
  <si>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</si>
  <si>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</si>
  <si>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</si>
  <si>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</si>
  <si>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</si>
  <si>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</si>
  <si>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</si>
  <si>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</si>
  <si>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</si>
  <si>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</si>
  <si>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</si>
  <si>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</si>
  <si>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</si>
  <si>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</si>
  <si>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</si>
  <si>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</si>
  <si>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</si>
  <si>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</si>
  <si>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</si>
  <si>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</si>
  <si>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</si>
  <si>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</si>
  <si>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</si>
  <si>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</si>
  <si>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</si>
  <si>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</si>
  <si>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</si>
  <si>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</si>
  <si>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</si>
  <si>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</si>
  <si>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</si>
  <si>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</si>
  <si>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</si>
  <si>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</si>
  <si>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</si>
  <si>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</si>
  <si>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</si>
  <si>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</si>
  <si>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</si>
  <si>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</si>
  <si>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</si>
  <si>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</si>
  <si>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</si>
  <si>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</si>
  <si>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</si>
  <si>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</si>
  <si>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</si>
  <si>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</si>
  <si>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</si>
  <si>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</si>
  <si>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</si>
  <si>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</si>
  <si>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</si>
  <si>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</si>
  <si>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</si>
  <si>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</si>
  <si>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</si>
  <si>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</si>
  <si>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</si>
  <si>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</si>
  <si>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</si>
  <si>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</si>
  <si>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</si>
  <si>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</si>
  <si>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</si>
  <si>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</si>
  <si>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</si>
  <si>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</si>
  <si>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</si>
  <si>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</si>
  <si>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</si>
  <si>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</si>
  <si>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</si>
  <si>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</si>
  <si>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</si>
  <si>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</si>
  <si>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</si>
  <si>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</si>
  <si>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</si>
  <si>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</si>
  <si>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</si>
  <si>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</si>
  <si>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</si>
  <si>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</si>
  <si>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</si>
  <si>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</si>
  <si>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</si>
  <si>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</si>
  <si>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</si>
  <si>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</si>
  <si>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</si>
  <si>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</si>
  <si>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</si>
  <si>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</si>
  <si>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</si>
  <si>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</si>
  <si>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</si>
  <si>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</si>
  <si>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</si>
  <si>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</si>
  <si>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</si>
  <si>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</si>
  <si>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</si>
  <si>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</si>
  <si>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</si>
  <si>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</si>
  <si>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</si>
  <si>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</si>
  <si>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</si>
  <si>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</si>
  <si>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</si>
  <si>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</si>
  <si>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</si>
  <si>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</si>
  <si>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</si>
  <si>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</si>
  <si>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</si>
  <si>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</si>
  <si>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</si>
  <si>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</si>
  <si>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</si>
  <si>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</si>
  <si>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</si>
  <si>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</si>
  <si>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</si>
  <si>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</si>
  <si>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</si>
  <si>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</si>
  <si>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</si>
  <si>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</si>
  <si>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</si>
  <si>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</si>
  <si>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</si>
  <si>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</si>
  <si>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</si>
  <si>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</si>
  <si>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</si>
  <si>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</si>
  <si>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</si>
  <si>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</si>
  <si>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</si>
  <si>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</si>
  <si>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</si>
  <si>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</si>
  <si>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</si>
  <si>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</si>
  <si>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</si>
  <si>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</si>
  <si>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</si>
  <si>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</si>
  <si>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</si>
  <si>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</si>
  <si>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</si>
  <si>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</si>
  <si>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</si>
  <si>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</si>
  <si>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</si>
  <si>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</si>
  <si>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</si>
  <si>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</si>
  <si>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</si>
  <si>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</si>
  <si>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</si>
  <si>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</si>
  <si>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</si>
  <si>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</si>
  <si>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</si>
  <si>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</si>
  <si>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</si>
  <si>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</si>
  <si>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</si>
  <si>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</si>
  <si>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</si>
  <si>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</si>
  <si>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</si>
  <si>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</si>
  <si>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</si>
  <si>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</si>
  <si>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</si>
  <si>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</si>
  <si>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</si>
  <si>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</si>
  <si>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</si>
  <si>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</si>
  <si>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</si>
  <si>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</si>
  <si>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</si>
  <si>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</si>
  <si>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</si>
  <si>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</si>
  <si>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</si>
  <si>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</si>
  <si>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</si>
  <si>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</si>
  <si>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</si>
  <si>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</si>
  <si>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</si>
  <si>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</si>
  <si>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</si>
  <si>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</si>
  <si>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</si>
  <si>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</si>
  <si>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</si>
  <si>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</si>
  <si>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</si>
  <si>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</si>
  <si>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</si>
  <si>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</si>
  <si>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</si>
  <si>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</si>
  <si>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</si>
  <si>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</si>
  <si>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</si>
  <si>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</si>
  <si>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</si>
  <si>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</si>
  <si>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</si>
  <si>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</si>
  <si>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</si>
  <si>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</si>
  <si>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</si>
  <si>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</si>
  <si>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</si>
  <si>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</si>
  <si>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</si>
  <si>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</si>
  <si>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</si>
  <si>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</si>
  <si>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</si>
  <si>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</si>
  <si>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</si>
  <si>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</si>
  <si>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</si>
  <si>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</si>
  <si>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</si>
  <si>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</si>
  <si>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</si>
  <si>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</si>
  <si>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</si>
  <si>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</si>
  <si>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</si>
  <si>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</si>
  <si>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</si>
  <si>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</si>
  <si>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</si>
  <si>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</si>
  <si>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</si>
  <si>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</si>
  <si>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</si>
  <si>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</si>
  <si>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</si>
  <si>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</si>
  <si>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</si>
  <si>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</si>
  <si>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</si>
  <si>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</si>
  <si>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</si>
  <si>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</si>
  <si>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</si>
  <si>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</si>
  <si>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</si>
  <si>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</si>
  <si>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</si>
  <si>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</si>
  <si>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</si>
  <si>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</si>
  <si>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</si>
  <si>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</si>
  <si>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</si>
  <si>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</si>
  <si>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</si>
  <si>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</si>
  <si>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</si>
  <si>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</si>
  <si>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</si>
  <si>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</si>
  <si>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</si>
  <si>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</si>
  <si>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</si>
  <si>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</si>
  <si>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</si>
  <si>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</si>
  <si>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</si>
  <si>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</si>
  <si>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</si>
  <si>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</si>
  <si>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</si>
  <si>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</si>
  <si>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</si>
  <si>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</si>
  <si>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</si>
  <si>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</si>
  <si>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</si>
  <si>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</si>
  <si>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</si>
  <si>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</si>
  <si>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</si>
  <si>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</si>
  <si>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</si>
  <si>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</si>
  <si>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</si>
  <si>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</si>
  <si>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</si>
  <si>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</si>
  <si>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</si>
  <si>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</si>
  <si>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</si>
  <si>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</si>
  <si>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</si>
  <si>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</si>
  <si>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</si>
  <si>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</si>
  <si>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</si>
  <si>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</si>
  <si>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</si>
  <si>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</si>
  <si>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</si>
  <si>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</si>
  <si>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</si>
  <si>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</si>
  <si>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</si>
  <si>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</si>
  <si>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</si>
  <si>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</si>
  <si>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</si>
  <si>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</si>
  <si>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</si>
  <si>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</si>
  <si>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</si>
  <si>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</si>
  <si>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</si>
  <si>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</si>
  <si>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</si>
  <si>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</si>
  <si>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</si>
  <si>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</si>
  <si>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</si>
  <si>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</si>
  <si>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</si>
  <si>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</si>
  <si>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</si>
  <si>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</si>
  <si>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</si>
  <si>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</si>
  <si>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</si>
  <si>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</si>
  <si>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</si>
  <si>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</si>
  <si>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</si>
  <si>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</si>
  <si>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</si>
  <si>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</si>
  <si>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</si>
  <si>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</si>
  <si>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</si>
  <si>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</si>
  <si>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</si>
  <si>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</si>
  <si>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</si>
  <si>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</si>
  <si>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</si>
  <si>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</si>
  <si>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</si>
  <si>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</si>
  <si>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</si>
  <si>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</si>
  <si>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</si>
  <si>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</si>
  <si>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</si>
  <si>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</si>
  <si>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</si>
  <si>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</si>
  <si>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</si>
  <si>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</si>
  <si>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</si>
  <si>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</si>
  <si>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</si>
  <si>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</si>
  <si>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</si>
  <si>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</si>
  <si>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</si>
  <si>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</si>
  <si>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</si>
  <si>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</si>
  <si>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</si>
  <si>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</si>
  <si>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</si>
  <si>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</si>
  <si>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</si>
  <si>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</si>
  <si>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</si>
  <si>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</si>
  <si>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</si>
  <si>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</si>
  <si>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</si>
  <si>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</si>
  <si>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</si>
  <si>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</si>
  <si>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</si>
  <si>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</si>
  <si>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</si>
  <si>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</si>
  <si>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</si>
  <si>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</si>
  <si>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</si>
  <si>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</si>
  <si>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</si>
  <si>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</si>
  <si>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</si>
  <si>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</si>
  <si>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</si>
  <si>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</si>
  <si>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</si>
  <si>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</si>
  <si>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</si>
  <si>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</si>
  <si>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</si>
  <si>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</si>
  <si>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</si>
  <si>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</si>
  <si>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</si>
  <si>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</si>
  <si>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</si>
  <si>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</si>
  <si>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</si>
  <si>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</si>
  <si>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</si>
  <si>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</si>
  <si>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</si>
  <si>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</si>
  <si>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</si>
  <si>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</si>
  <si>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</si>
  <si>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</si>
  <si>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</si>
  <si>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</si>
  <si>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</si>
  <si>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</si>
  <si>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</si>
  <si>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</si>
  <si>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</si>
  <si>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</si>
  <si>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</si>
  <si>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</si>
  <si>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</si>
  <si>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</si>
  <si>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</si>
  <si>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</si>
  <si>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</si>
  <si>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</si>
  <si>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</si>
  <si>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</si>
  <si>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</si>
  <si>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</si>
  <si>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</si>
  <si>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</si>
  <si>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</si>
  <si>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</si>
  <si>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</si>
  <si>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</si>
  <si>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</si>
  <si>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</si>
  <si>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</si>
  <si>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</si>
  <si>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</si>
  <si>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</si>
  <si>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</si>
  <si>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</si>
  <si>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</si>
  <si>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</si>
  <si>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</si>
  <si>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</si>
  <si>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</si>
  <si>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</si>
  <si>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</si>
  <si>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</si>
  <si>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</si>
  <si>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</si>
  <si>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</si>
  <si>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</si>
  <si>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</si>
  <si>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</si>
  <si>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</si>
  <si>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</si>
  <si>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</si>
  <si>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</si>
  <si>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</si>
  <si>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</si>
  <si>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</si>
  <si>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</si>
  <si>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</si>
  <si>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</si>
  <si>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</si>
  <si>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</si>
  <si>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</si>
  <si>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</si>
  <si>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</si>
  <si>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</si>
  <si>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</si>
  <si>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</si>
  <si>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</si>
  <si>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</si>
  <si>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</si>
  <si>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</si>
  <si>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</si>
  <si>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</si>
  <si>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</si>
  <si>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</si>
  <si>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</si>
  <si>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</si>
  <si>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</si>
  <si>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</si>
  <si>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</si>
  <si>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</si>
  <si>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</si>
  <si>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</si>
  <si>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</si>
  <si>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</si>
  <si>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</si>
  <si>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</si>
  <si>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</si>
  <si>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</si>
  <si>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</si>
  <si>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</si>
  <si>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</si>
  <si>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</si>
  <si>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</si>
  <si>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</si>
  <si>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</si>
  <si>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</si>
  <si>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</si>
  <si>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</si>
  <si>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</si>
  <si>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</si>
  <si>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</si>
  <si>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</si>
  <si>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</si>
  <si>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</si>
  <si>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</si>
  <si>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</si>
  <si>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</si>
  <si>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</si>
  <si>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</si>
  <si>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</si>
  <si>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</si>
  <si>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</si>
  <si>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</si>
  <si>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</si>
  <si>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</si>
  <si>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</si>
  <si>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</si>
  <si>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</si>
  <si>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</si>
  <si>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</si>
  <si>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</si>
  <si>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</si>
  <si>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</si>
  <si>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</si>
  <si>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</si>
  <si>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</si>
  <si>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</si>
  <si>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</si>
  <si>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</si>
  <si>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</si>
  <si>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</si>
  <si>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</si>
  <si>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</si>
  <si>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</si>
  <si>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</si>
  <si>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</si>
  <si>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</si>
  <si>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</si>
  <si>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</si>
  <si>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</si>
  <si>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</si>
  <si>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</si>
  <si>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</si>
  <si>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</si>
  <si>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</si>
  <si>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</si>
  <si>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</si>
  <si>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</si>
  <si>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</si>
  <si>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</si>
  <si>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</si>
  <si>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</si>
  <si>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</si>
  <si>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</si>
  <si>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</si>
  <si>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</si>
  <si>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</si>
  <si>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</si>
  <si>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</si>
  <si>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</si>
  <si>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</si>
  <si>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</si>
  <si>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</si>
  <si>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</si>
  <si>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</si>
  <si>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</si>
  <si>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</si>
  <si>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</si>
  <si>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</si>
  <si>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</si>
  <si>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</si>
  <si>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</si>
  <si>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</si>
  <si>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</si>
  <si>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</si>
  <si>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</si>
  <si>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</si>
  <si>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</si>
  <si>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</si>
  <si>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</si>
  <si>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</si>
  <si>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</si>
  <si>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</si>
  <si>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</si>
  <si>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</si>
  <si>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</si>
  <si>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</si>
  <si>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</si>
  <si>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</si>
  <si>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</si>
  <si>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</si>
  <si>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</si>
  <si>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</si>
  <si>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</si>
  <si>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</si>
  <si>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</si>
  <si>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</si>
  <si>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</si>
  <si>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</si>
  <si>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</si>
  <si>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</si>
  <si>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</si>
  <si>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</si>
  <si>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</si>
  <si>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</si>
  <si>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</si>
  <si>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</si>
  <si>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</si>
  <si>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</si>
  <si>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</si>
  <si>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</si>
  <si>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</si>
  <si>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</si>
  <si>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</si>
  <si>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</si>
  <si>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</si>
  <si>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</si>
  <si>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</si>
  <si>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</si>
  <si>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</si>
  <si>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</si>
  <si>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</si>
  <si>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</si>
  <si>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</si>
  <si>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</si>
  <si>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</si>
  <si>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</si>
  <si>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</si>
  <si>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</si>
  <si>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</si>
  <si>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</si>
  <si>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</si>
  <si>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</si>
  <si>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</si>
  <si>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</si>
  <si>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</si>
  <si>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</si>
  <si>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</si>
  <si>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</si>
  <si>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</si>
  <si>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</si>
  <si>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</si>
  <si>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</si>
  <si>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</si>
  <si>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</si>
  <si>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</si>
  <si>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</si>
  <si>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</si>
  <si>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</si>
  <si>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</si>
  <si>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</si>
  <si>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</si>
  <si>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</si>
  <si>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</si>
  <si>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</si>
  <si>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</si>
  <si>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</si>
  <si>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</si>
  <si>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</si>
  <si>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</si>
  <si>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</si>
  <si>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</si>
  <si>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</si>
  <si>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</si>
  <si>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</si>
  <si>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</si>
  <si>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</si>
  <si>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</si>
  <si>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</si>
  <si>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</si>
  <si>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</si>
  <si>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</si>
  <si>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</si>
  <si>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</si>
  <si>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</si>
  <si>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</si>
  <si>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</si>
  <si>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</si>
  <si>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</si>
  <si>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</si>
  <si>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</si>
  <si>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</si>
  <si>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</si>
  <si>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</si>
  <si>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</si>
  <si>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</si>
  <si>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</si>
  <si>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</si>
  <si>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</si>
  <si>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</si>
  <si>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</si>
  <si>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</si>
  <si>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</si>
  <si>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</si>
  <si>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</si>
  <si>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</si>
  <si>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</si>
  <si>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</si>
  <si>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</si>
  <si>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</si>
  <si>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</si>
  <si>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</si>
  <si>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</si>
  <si>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</si>
  <si>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</si>
  <si>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</si>
  <si>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</si>
  <si>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</si>
  <si>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</si>
  <si>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</si>
  <si>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</si>
  <si>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</si>
  <si>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</si>
  <si>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</si>
  <si>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</si>
  <si>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</si>
  <si>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</si>
  <si>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</si>
  <si>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</si>
  <si>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</si>
  <si>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</si>
  <si>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</si>
  <si>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</si>
  <si>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</si>
  <si>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</si>
  <si>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</si>
  <si>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</si>
  <si>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</si>
  <si>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</si>
  <si>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</si>
  <si>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</si>
  <si>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</si>
  <si>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</si>
  <si>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</si>
  <si>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</si>
  <si>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</si>
  <si>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</si>
  <si>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</si>
  <si>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</si>
  <si>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</si>
  <si>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</si>
  <si>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</si>
  <si>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</si>
  <si>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</si>
  <si>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</si>
  <si>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</si>
  <si>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</si>
  <si>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</si>
  <si>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</si>
  <si>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</si>
  <si>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</si>
  <si>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</si>
  <si>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</si>
  <si>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</si>
  <si>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</si>
  <si>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</si>
  <si>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</si>
  <si>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</si>
  <si>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</si>
  <si>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</si>
  <si>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</si>
  <si>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</si>
  <si>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</si>
  <si>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</si>
  <si>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</si>
  <si>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</si>
  <si>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</si>
  <si>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</si>
  <si>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</si>
  <si>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</si>
  <si>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</si>
  <si>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</si>
  <si>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</si>
  <si>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</si>
  <si>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</si>
  <si>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</si>
  <si>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</si>
  <si>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</si>
  <si>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</si>
  <si>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</si>
  <si>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</si>
  <si>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</si>
  <si>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</si>
  <si>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</si>
  <si>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</si>
  <si>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</si>
  <si>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</si>
  <si>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</si>
  <si>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</si>
  <si>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</si>
  <si>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</si>
  <si>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</si>
  <si>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</si>
  <si>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</si>
  <si>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</si>
  <si>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</si>
  <si>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</si>
  <si>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</si>
  <si>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</si>
  <si>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</si>
  <si>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</si>
  <si>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</si>
  <si>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</si>
  <si>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</si>
  <si>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</si>
  <si>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</si>
  <si>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</si>
  <si>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</si>
  <si>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</si>
  <si>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</si>
  <si>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</si>
  <si>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</si>
  <si>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</si>
  <si>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</si>
  <si>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</si>
  <si>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</si>
  <si>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</si>
  <si>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</si>
  <si>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</si>
  <si>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</si>
  <si>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</si>
  <si>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</si>
  <si>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</si>
  <si>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</si>
  <si>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</si>
  <si>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</si>
  <si>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</si>
  <si>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</si>
  <si>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</si>
  <si>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</si>
  <si>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</si>
  <si>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</si>
  <si>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</si>
  <si>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</si>
  <si>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</si>
  <si>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</si>
  <si>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</si>
  <si>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</si>
  <si>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</si>
  <si>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</si>
  <si>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</si>
  <si>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</si>
  <si>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</si>
  <si>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</si>
  <si>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</si>
  <si>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</si>
  <si>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</si>
  <si>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</si>
  <si>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</si>
  <si>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</si>
  <si>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</si>
  <si>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</si>
  <si>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</si>
  <si>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</si>
  <si>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</si>
  <si>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</si>
  <si>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</si>
  <si>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</si>
  <si>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</si>
  <si>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</si>
  <si>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</si>
  <si>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</si>
  <si>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</si>
  <si>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</si>
  <si>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</si>
  <si>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</si>
  <si>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</si>
  <si>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</si>
  <si>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</si>
  <si>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</si>
  <si>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</si>
  <si>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</si>
  <si>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</si>
  <si>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</si>
  <si>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</si>
  <si>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</si>
  <si>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</si>
  <si>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</si>
  <si>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</si>
  <si>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</si>
  <si>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</si>
  <si>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</si>
  <si>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</si>
  <si>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</si>
  <si>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</si>
  <si>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</si>
  <si>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</si>
  <si>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</si>
  <si>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</si>
  <si>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</si>
  <si>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</si>
  <si>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</si>
  <si>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</si>
  <si>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</si>
  <si>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</si>
  <si>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</si>
  <si>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</si>
  <si>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</si>
  <si>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</si>
  <si>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</si>
  <si>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</si>
  <si>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</si>
  <si>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</si>
  <si>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</si>
  <si>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</si>
  <si>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</si>
  <si>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</si>
  <si>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</si>
  <si>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</si>
  <si>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</si>
  <si>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</si>
  <si>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</si>
  <si>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</si>
  <si>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</si>
  <si>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</si>
  <si>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</si>
  <si>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</si>
  <si>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</si>
  <si>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</si>
  <si>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</si>
  <si>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</si>
  <si>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</si>
  <si>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</si>
  <si>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</si>
  <si>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</si>
  <si>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</si>
  <si>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</si>
  <si>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</si>
  <si>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</si>
  <si>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</si>
  <si>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</si>
  <si>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</si>
  <si>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</si>
  <si>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</si>
  <si>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</si>
  <si>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</si>
  <si>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</si>
  <si>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</si>
  <si>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</si>
  <si>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</si>
  <si>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</si>
  <si>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</si>
  <si>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</si>
  <si>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</si>
  <si>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</si>
  <si>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</si>
  <si>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</si>
  <si>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</si>
  <si>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</si>
  <si>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</si>
  <si>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</si>
  <si>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</si>
  <si>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</si>
  <si>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</si>
  <si>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</si>
  <si>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</si>
  <si>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</si>
  <si>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</si>
  <si>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</si>
  <si>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</si>
  <si>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</si>
  <si>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</si>
  <si>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</si>
  <si>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</si>
  <si>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</si>
  <si>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</si>
  <si>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</si>
  <si>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</si>
  <si>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</si>
  <si>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</si>
  <si>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</si>
  <si>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</si>
  <si>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</si>
  <si>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</si>
  <si>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</si>
  <si>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</si>
  <si>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</si>
  <si>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</si>
  <si>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</si>
  <si>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</si>
  <si>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</si>
  <si>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</si>
  <si>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</si>
  <si>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</si>
  <si>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</si>
  <si>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</si>
  <si>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</si>
  <si>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</si>
  <si>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</si>
  <si>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</si>
  <si>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</si>
  <si>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</si>
  <si>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</si>
  <si>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</si>
  <si>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</si>
  <si>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</si>
  <si>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</si>
  <si>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</si>
  <si>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</si>
  <si>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</si>
  <si>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</si>
  <si>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</si>
  <si>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</si>
  <si>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</si>
  <si>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</si>
  <si>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</si>
  <si>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</si>
  <si>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</si>
  <si>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</si>
  <si>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</si>
  <si>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</si>
  <si>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</si>
  <si>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</si>
  <si>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</si>
  <si>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</si>
  <si>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</si>
  <si>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</si>
  <si>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</si>
  <si>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</si>
  <si>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</si>
  <si>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</si>
  <si>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</si>
  <si>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</si>
  <si>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</si>
  <si>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</si>
  <si>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</si>
  <si>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</si>
  <si>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</si>
  <si>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</si>
  <si>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</si>
  <si>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</si>
  <si>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</si>
  <si>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</si>
  <si>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</si>
  <si>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</si>
  <si>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</si>
  <si>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</si>
  <si>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</si>
  <si>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</si>
  <si>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</si>
  <si>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</si>
  <si>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</si>
  <si>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</si>
  <si>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</si>
  <si>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</si>
  <si>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</si>
  <si>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</si>
  <si>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</si>
  <si>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</si>
  <si>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</si>
  <si>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</si>
  <si>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</si>
  <si>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</si>
  <si>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</si>
  <si>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</si>
  <si>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</si>
  <si>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</si>
  <si>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</si>
  <si>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</si>
  <si>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</si>
  <si>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</si>
  <si>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</si>
  <si>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</si>
  <si>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</si>
  <si>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</si>
  <si>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</si>
  <si>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</si>
  <si>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</si>
  <si>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</si>
  <si>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</si>
  <si>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</si>
  <si>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</si>
  <si>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</si>
  <si>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</si>
  <si>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</si>
  <si>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</si>
  <si>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</si>
  <si>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</si>
  <si>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</si>
  <si>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</si>
  <si>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</si>
  <si>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</si>
  <si>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</si>
  <si>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</si>
  <si>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</si>
  <si>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</si>
  <si>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</si>
  <si>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</si>
  <si>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</si>
  <si>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</si>
  <si>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</si>
  <si>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</si>
  <si>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</si>
  <si>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</si>
  <si>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</si>
  <si>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</si>
  <si>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</si>
  <si>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</si>
  <si>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</si>
  <si>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</si>
  <si>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</si>
  <si>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</si>
  <si>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</si>
  <si>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</si>
  <si>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</si>
  <si>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</si>
  <si>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</si>
  <si>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</si>
  <si>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</si>
  <si>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</si>
  <si>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</si>
  <si>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</si>
  <si>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</si>
  <si>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</si>
  <si>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</si>
  <si>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</si>
  <si>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</si>
  <si>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</si>
  <si>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</si>
  <si>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</si>
  <si>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</si>
  <si>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</si>
  <si>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</si>
  <si>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</si>
  <si>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</si>
  <si>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</si>
  <si>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</si>
  <si>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</si>
  <si>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</si>
  <si>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</si>
  <si>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</si>
  <si>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</si>
  <si>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</si>
  <si>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</si>
  <si>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</si>
  <si>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</si>
  <si>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</si>
  <si>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</si>
  <si>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</si>
  <si>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</si>
  <si>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</si>
  <si>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</si>
  <si>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</si>
  <si>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</si>
  <si>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</si>
  <si>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</si>
  <si>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</si>
  <si>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</si>
  <si>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</si>
  <si>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</si>
  <si>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</si>
  <si>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</si>
  <si>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</si>
  <si>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</si>
  <si>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</si>
  <si>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</si>
  <si>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</si>
  <si>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</si>
  <si>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</si>
  <si>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</si>
  <si>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</si>
  <si>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</si>
  <si>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</si>
  <si>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</si>
  <si>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</si>
  <si>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</si>
  <si>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</si>
  <si>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</si>
  <si>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</si>
  <si>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</si>
  <si>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</si>
  <si>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</si>
  <si>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</si>
  <si>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</si>
  <si>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</si>
  <si>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</si>
  <si>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</si>
  <si>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</si>
  <si>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</si>
  <si>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</si>
  <si>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</si>
  <si>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</si>
  <si>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</si>
  <si>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</si>
  <si>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</si>
  <si>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</si>
  <si>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</si>
  <si>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</si>
  <si>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</si>
  <si>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</si>
  <si>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</si>
  <si>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</si>
  <si>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</si>
  <si>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</si>
  <si>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</si>
  <si>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</si>
  <si>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</si>
  <si>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</si>
  <si>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</si>
  <si>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</si>
  <si>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</si>
  <si>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</si>
  <si>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</si>
  <si>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</si>
  <si>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</si>
  <si>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</si>
  <si>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</si>
  <si>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</si>
  <si>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</si>
  <si>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</si>
  <si>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</si>
  <si>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</si>
  <si>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</si>
  <si>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</si>
  <si>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</si>
  <si>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</si>
  <si>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</si>
  <si>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</si>
  <si>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</si>
  <si>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</si>
  <si>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</si>
  <si>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</si>
  <si>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</si>
  <si>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</si>
  <si>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</si>
  <si>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</si>
  <si>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</si>
  <si>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</si>
  <si>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</si>
  <si>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</si>
  <si>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</si>
  <si>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</si>
  <si>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</si>
  <si>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</si>
  <si>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</si>
  <si>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</si>
  <si>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</si>
  <si>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</si>
  <si>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</si>
  <si>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</si>
  <si>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</si>
  <si>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</si>
  <si>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</si>
  <si>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</si>
  <si>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</si>
  <si>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</si>
  <si>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</si>
  <si>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</si>
  <si>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</si>
  <si>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</si>
  <si>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</si>
  <si>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</si>
  <si>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</si>
  <si>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</si>
  <si>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</si>
  <si>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</si>
  <si>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</si>
  <si>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</si>
  <si>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</si>
  <si>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</si>
  <si>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</si>
  <si>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</si>
  <si>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</si>
  <si>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</si>
  <si>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</si>
  <si>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</si>
  <si>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</si>
  <si>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</si>
  <si>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</si>
  <si>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</si>
  <si>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</si>
  <si>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</si>
  <si>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</si>
  <si>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</si>
  <si>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</si>
  <si>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</si>
  <si>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</si>
  <si>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</si>
  <si>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</si>
  <si>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</si>
  <si>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</si>
  <si>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</si>
  <si>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</si>
  <si>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</si>
  <si>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</si>
  <si>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</si>
  <si>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</si>
  <si>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</si>
  <si>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</si>
  <si>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</si>
  <si>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</si>
  <si>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</si>
  <si>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</si>
  <si>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</si>
  <si>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</si>
  <si>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</si>
  <si>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</si>
  <si>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</si>
  <si>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</si>
  <si>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</si>
  <si>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</si>
  <si>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</si>
  <si>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</si>
  <si>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</si>
  <si>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</si>
  <si>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</si>
  <si>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</si>
  <si>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</si>
  <si>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</si>
  <si>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</si>
  <si>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</si>
  <si>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</si>
  <si>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</si>
  <si>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</si>
  <si>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</si>
  <si>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</si>
  <si>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</si>
  <si>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</si>
  <si>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</si>
  <si>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</si>
  <si>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</si>
  <si>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</si>
  <si>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</si>
  <si>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</si>
  <si>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</si>
  <si>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</si>
  <si>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</si>
  <si>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</si>
  <si>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</si>
  <si>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</si>
  <si>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</si>
  <si>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</si>
  <si>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</si>
  <si>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</si>
  <si>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</si>
  <si>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</si>
  <si>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</si>
  <si>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</si>
  <si>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</si>
  <si>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</si>
  <si>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</si>
  <si>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</si>
  <si>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</si>
  <si>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</si>
  <si>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</si>
  <si>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</si>
  <si>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</si>
  <si>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</si>
  <si>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</si>
  <si>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</si>
  <si>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</si>
  <si>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</si>
  <si>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</si>
  <si>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</si>
  <si>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</si>
  <si>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</si>
  <si>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</si>
  <si>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</si>
  <si>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</si>
  <si>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</si>
  <si>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</si>
  <si>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</si>
  <si>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</si>
  <si>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</si>
  <si>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</si>
  <si>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</si>
  <si>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</si>
  <si>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</si>
  <si>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</si>
  <si>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</si>
  <si>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</si>
  <si>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</si>
  <si>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</si>
  <si>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</si>
  <si>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</si>
  <si>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</si>
  <si>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</si>
  <si>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</si>
  <si>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</si>
  <si>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</si>
  <si>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</si>
  <si>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</si>
  <si>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</si>
  <si>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</si>
  <si>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</si>
  <si>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</si>
  <si>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</si>
  <si>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</si>
  <si>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</si>
  <si>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</si>
  <si>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</si>
  <si>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</si>
  <si>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</si>
  <si>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</si>
  <si>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</si>
  <si>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</si>
  <si>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</si>
  <si>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</si>
  <si>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</si>
  <si>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</si>
  <si>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</si>
  <si>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</si>
  <si>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</si>
  <si>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</si>
  <si>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</si>
  <si>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</si>
  <si>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</si>
  <si>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</si>
  <si>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</si>
  <si>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</si>
  <si>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</si>
  <si>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</si>
  <si>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</si>
  <si>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</si>
  <si>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</si>
  <si>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</si>
  <si>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</si>
  <si>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</si>
  <si>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</si>
  <si>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</si>
  <si>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</si>
  <si>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</si>
  <si>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</si>
  <si>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</si>
  <si>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</si>
  <si>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</si>
  <si>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</si>
  <si>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</si>
  <si>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</si>
  <si>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</si>
  <si>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</si>
  <si>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</si>
  <si>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</si>
  <si>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</si>
  <si>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</si>
  <si>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</si>
  <si>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</si>
  <si>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</si>
  <si>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</si>
  <si>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</si>
  <si>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</si>
  <si>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</si>
  <si>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</si>
  <si>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</si>
  <si>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</si>
  <si>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</si>
  <si>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</si>
  <si>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</si>
  <si>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</si>
  <si>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</si>
  <si>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</si>
  <si>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</si>
  <si>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</si>
  <si>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</si>
  <si>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</si>
  <si>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</si>
  <si>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</si>
  <si>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</si>
  <si>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</si>
  <si>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</si>
  <si>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</si>
  <si>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</si>
  <si>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</si>
  <si>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</si>
  <si>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</si>
  <si>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</si>
  <si>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</si>
  <si>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</si>
  <si>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</si>
  <si>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</si>
  <si>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</si>
  <si>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</si>
  <si>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</si>
  <si>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</si>
  <si>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</si>
  <si>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</si>
  <si>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</si>
  <si>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</si>
  <si>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</si>
  <si>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</si>
  <si>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</si>
  <si>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</si>
  <si>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</si>
  <si>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</si>
  <si>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</si>
  <si>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</si>
  <si>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</si>
  <si>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</si>
  <si>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</si>
  <si>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</si>
  <si>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</si>
  <si>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</si>
  <si>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</si>
  <si>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</si>
  <si>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</si>
  <si>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</si>
  <si>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</si>
  <si>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</si>
  <si>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</si>
  <si>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</si>
  <si>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</si>
  <si>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</si>
  <si>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</si>
  <si>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</si>
  <si>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</si>
  <si>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</si>
  <si>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</si>
  <si>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</si>
  <si>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</si>
  <si>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</si>
  <si>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</si>
  <si>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</si>
  <si>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</si>
  <si>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</si>
  <si>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</si>
  <si>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</si>
  <si>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</si>
  <si>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</si>
  <si>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</si>
  <si>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</si>
  <si>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</si>
  <si>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</si>
  <si>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</si>
  <si>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</si>
  <si>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</si>
  <si>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</si>
  <si>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</si>
  <si>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</si>
  <si>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</si>
  <si>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</si>
  <si>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</si>
  <si>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</si>
  <si>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</si>
  <si>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</si>
  <si>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</si>
  <si>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</si>
  <si>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</si>
  <si>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</si>
  <si>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</si>
  <si>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</si>
  <si>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</si>
  <si>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</si>
  <si>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</si>
  <si>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</si>
  <si>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</si>
  <si>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</si>
  <si>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</si>
  <si>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</si>
  <si>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</si>
  <si>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</si>
  <si>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</si>
  <si>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</si>
  <si>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</si>
  <si>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</si>
  <si>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</si>
  <si>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</si>
  <si>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</si>
  <si>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</si>
  <si>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</si>
  <si>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</si>
  <si>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</si>
  <si>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</si>
  <si>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</si>
  <si>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</si>
  <si>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</si>
  <si>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</si>
  <si>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</si>
  <si>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</si>
  <si>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</si>
  <si>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</si>
  <si>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</si>
  <si>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</si>
  <si>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</si>
  <si>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</si>
  <si>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</si>
  <si>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</si>
  <si>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</si>
  <si>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</si>
  <si>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</si>
  <si>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</si>
  <si>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</si>
  <si>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</si>
  <si>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</si>
  <si>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</si>
  <si>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</si>
  <si>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</si>
  <si>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</si>
  <si>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</si>
  <si>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</si>
  <si>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</si>
  <si>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</si>
  <si>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</si>
  <si>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</si>
  <si>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</si>
  <si>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</si>
  <si>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</si>
  <si>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</si>
  <si>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</si>
  <si>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</si>
  <si>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</si>
  <si>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</si>
  <si>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</si>
  <si>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</si>
  <si>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</si>
  <si>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</si>
  <si>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</si>
  <si>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</si>
  <si>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</si>
  <si>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</si>
  <si>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</si>
  <si>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</si>
  <si>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</si>
  <si>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</si>
  <si>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</si>
  <si>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</si>
  <si>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</si>
  <si>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</si>
  <si>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</si>
  <si>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</si>
  <si>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</si>
  <si>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</si>
  <si>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</si>
  <si>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</si>
  <si>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</si>
  <si>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</si>
  <si>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</si>
  <si>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</si>
  <si>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</si>
  <si>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</si>
  <si>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</si>
  <si>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</si>
  <si>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</si>
  <si>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</si>
  <si>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</si>
  <si>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</si>
  <si>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</si>
  <si>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</si>
  <si>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</si>
  <si>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</si>
  <si>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</si>
  <si>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</si>
  <si>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</si>
  <si>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</si>
  <si>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</si>
  <si>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</si>
  <si>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</si>
  <si>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</si>
  <si>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</si>
  <si>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</si>
  <si>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</si>
  <si>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</si>
  <si>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</si>
  <si>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</si>
  <si>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</si>
  <si>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</si>
  <si>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</si>
  <si>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</si>
  <si>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</si>
  <si>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</si>
  <si>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</si>
  <si>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</si>
  <si>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</si>
  <si>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</si>
  <si>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</si>
  <si>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</si>
  <si>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</si>
  <si>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</si>
  <si>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</si>
  <si>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</si>
  <si>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</si>
  <si>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</si>
  <si>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</si>
  <si>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</si>
  <si>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</si>
  <si>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</si>
  <si>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</si>
  <si>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</si>
  <si>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</si>
  <si>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</si>
  <si>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</si>
  <si>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</si>
  <si>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</si>
  <si>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</si>
  <si>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</si>
  <si>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</si>
  <si>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</si>
  <si>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</si>
  <si>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</si>
  <si>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</si>
  <si>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</si>
  <si>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</si>
  <si>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</si>
  <si>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</si>
  <si>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</si>
  <si>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</si>
  <si>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</si>
  <si>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</si>
  <si>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</si>
  <si>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</si>
  <si>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</si>
  <si>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</si>
  <si>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</si>
  <si>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</si>
  <si>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</si>
  <si>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</si>
  <si>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</si>
  <si>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</si>
  <si>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</si>
  <si>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</si>
  <si>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</si>
  <si>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</si>
  <si>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</si>
  <si>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</si>
  <si>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</si>
  <si>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</si>
  <si>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</si>
  <si>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</si>
  <si>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</si>
  <si>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</si>
  <si>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</si>
  <si>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</si>
  <si>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</si>
  <si>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</si>
  <si>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</si>
  <si>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</si>
  <si>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</si>
  <si>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</si>
  <si>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</si>
  <si>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</si>
  <si>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</si>
  <si>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</si>
  <si>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</si>
  <si>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</si>
  <si>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</si>
  <si>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</si>
  <si>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</si>
  <si>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</si>
  <si>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</si>
  <si>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</si>
  <si>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</si>
  <si>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</si>
  <si>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</si>
  <si>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</si>
  <si>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</si>
  <si>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</si>
  <si>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</si>
  <si>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</si>
  <si>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</si>
  <si>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</si>
  <si>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</si>
  <si>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</si>
  <si>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</si>
  <si>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</si>
  <si>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</si>
  <si>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</si>
  <si>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</si>
  <si>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</si>
  <si>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</si>
  <si>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</si>
  <si>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</si>
  <si>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</si>
  <si>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</si>
  <si>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</si>
  <si>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</si>
  <si>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</si>
  <si>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</si>
  <si>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</si>
  <si>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</si>
  <si>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</si>
  <si>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</si>
  <si>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</si>
  <si>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</si>
  <si>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</si>
  <si>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</si>
  <si>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</si>
  <si>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</si>
  <si>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</si>
  <si>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</si>
  <si>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</si>
  <si>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</si>
  <si>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</si>
  <si>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</si>
  <si>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</si>
  <si>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</si>
  <si>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</si>
  <si>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</si>
  <si>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</si>
  <si>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</si>
  <si>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</si>
  <si>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</si>
  <si>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</si>
  <si>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</si>
  <si>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</si>
  <si>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</si>
  <si>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</si>
  <si>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</si>
  <si>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</si>
  <si>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</si>
  <si>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</si>
  <si>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</si>
  <si>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</si>
  <si>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</si>
  <si>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</si>
  <si>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</si>
  <si>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</si>
  <si>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</si>
  <si>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</si>
  <si>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</si>
  <si>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</si>
  <si>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</si>
  <si>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</si>
  <si>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</si>
  <si>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</si>
  <si>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</si>
  <si>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</si>
  <si>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</si>
  <si>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</si>
  <si>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</si>
  <si>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</si>
  <si>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</si>
  <si>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</si>
  <si>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</si>
  <si>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</si>
  <si>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</si>
  <si>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</si>
  <si>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</si>
  <si>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</si>
  <si>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</si>
  <si>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</si>
  <si>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</si>
  <si>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</si>
  <si>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</si>
  <si>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</si>
  <si>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</si>
  <si>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</si>
  <si>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</si>
  <si>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</si>
  <si>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</si>
  <si>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</si>
  <si>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</si>
  <si>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</si>
  <si>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</si>
  <si>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</si>
  <si>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</si>
  <si>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</si>
  <si>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</si>
  <si>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</si>
  <si>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</si>
  <si>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</si>
  <si>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</si>
  <si>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</si>
  <si>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</si>
  <si>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</si>
  <si>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</si>
  <si>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</si>
  <si>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</si>
  <si>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</si>
  <si>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</si>
  <si>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</si>
  <si>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</si>
  <si>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</si>
  <si>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</si>
  <si>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</si>
  <si>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</si>
  <si>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</si>
  <si>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</si>
  <si>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</si>
  <si>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</si>
  <si>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</si>
  <si>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</si>
  <si>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</si>
  <si>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</si>
  <si>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</si>
  <si>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</si>
  <si>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</si>
  <si>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</si>
  <si>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</si>
  <si>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</si>
  <si>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</si>
  <si>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</si>
  <si>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</si>
  <si>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</si>
  <si>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</si>
  <si>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</si>
  <si>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</si>
  <si>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</si>
  <si>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</si>
  <si>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</si>
  <si>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</si>
  <si>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</si>
  <si>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</si>
  <si>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</si>
  <si>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</si>
  <si>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</si>
  <si>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</si>
  <si>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</si>
  <si>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</si>
  <si>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</si>
  <si>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</si>
  <si>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</si>
  <si>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</si>
  <si>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</si>
  <si>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</si>
  <si>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</si>
  <si>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</si>
  <si>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</si>
  <si>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</si>
  <si>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</si>
  <si>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</si>
  <si>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</si>
  <si>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</si>
  <si>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</si>
  <si>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</si>
  <si>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</si>
  <si>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</si>
  <si>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</si>
  <si>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</si>
  <si>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</si>
  <si>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</si>
  <si>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</si>
  <si>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</si>
  <si>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</si>
  <si>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</si>
  <si>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</si>
  <si>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</si>
  <si>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</si>
  <si>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</si>
  <si>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</si>
  <si>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</si>
  <si>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</si>
  <si>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</si>
  <si>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</si>
  <si>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</si>
  <si>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</si>
  <si>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</si>
  <si>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</si>
  <si>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</si>
  <si>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</si>
  <si>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</si>
  <si>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</si>
  <si>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</si>
  <si>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</si>
  <si>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</si>
  <si>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</si>
  <si>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</si>
  <si>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</si>
  <si>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</si>
  <si>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</si>
  <si>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</si>
  <si>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</si>
  <si>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</si>
  <si>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</si>
  <si>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</si>
  <si>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</si>
  <si>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</si>
  <si>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</si>
  <si>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</si>
  <si>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</si>
  <si>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</si>
  <si>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</si>
  <si>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</si>
  <si>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</si>
  <si>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</si>
  <si>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</si>
  <si>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</si>
  <si>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</si>
  <si>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</si>
  <si>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</si>
  <si>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</si>
  <si>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</si>
  <si>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</si>
  <si>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</si>
  <si>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</si>
  <si>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</si>
  <si>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</si>
  <si>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</si>
  <si>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</si>
  <si>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</si>
  <si>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</si>
  <si>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</si>
  <si>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</si>
  <si>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</si>
  <si>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</si>
  <si>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</si>
  <si>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</si>
  <si>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</si>
  <si>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</si>
  <si>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</si>
  <si>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</si>
  <si>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</si>
  <si>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</si>
  <si>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</si>
  <si>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</si>
  <si>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</si>
  <si>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</si>
  <si>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</si>
  <si>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</si>
  <si>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</si>
  <si>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</si>
  <si>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</si>
  <si>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</si>
  <si>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</si>
  <si>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</si>
  <si>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</si>
  <si>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</si>
  <si>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</si>
  <si>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</si>
  <si>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</si>
  <si>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</si>
  <si>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</si>
  <si>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</si>
  <si>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</si>
  <si>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</si>
  <si>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</si>
  <si>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</si>
  <si>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</si>
  <si>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</si>
  <si>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</si>
  <si>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</si>
  <si>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</si>
  <si>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</si>
  <si>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</si>
  <si>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</si>
  <si>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</si>
  <si>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</si>
  <si>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</si>
  <si>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</si>
  <si>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</si>
  <si>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</si>
  <si>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</si>
  <si>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</si>
  <si>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</si>
  <si>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</si>
  <si>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</si>
  <si>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</si>
  <si>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</si>
  <si>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</si>
  <si>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</si>
  <si>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</si>
  <si>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</si>
  <si>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</si>
  <si>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</si>
  <si>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</si>
  <si>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</si>
  <si>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</si>
  <si>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</si>
  <si>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</si>
  <si>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</si>
  <si>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</si>
  <si>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</si>
  <si>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</si>
  <si>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</si>
  <si>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</si>
  <si>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</si>
  <si>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</si>
  <si>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</si>
  <si>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</si>
  <si>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</si>
  <si>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</si>
  <si>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</si>
  <si>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</si>
  <si>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</si>
  <si>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</si>
  <si>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</si>
  <si>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</si>
  <si>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</si>
  <si>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</si>
  <si>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</si>
  <si>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</si>
  <si>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</si>
  <si>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</si>
  <si>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</si>
  <si>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</si>
  <si>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</si>
  <si>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</si>
  <si>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</si>
  <si>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</si>
  <si>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</si>
  <si>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</si>
  <si>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</si>
  <si>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</si>
  <si>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</si>
  <si>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</si>
  <si>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</si>
  <si>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</si>
  <si>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</si>
  <si>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</si>
  <si>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</si>
  <si>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</si>
  <si>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</si>
  <si>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</si>
  <si>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</si>
  <si>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</si>
  <si>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</si>
  <si>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</si>
  <si>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</si>
  <si>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</si>
  <si>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</si>
  <si>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</si>
  <si>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</si>
  <si>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</si>
  <si>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</si>
  <si>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</si>
  <si>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</si>
  <si>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</si>
  <si>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</si>
  <si>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</si>
  <si>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</si>
  <si>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</si>
  <si>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</si>
  <si>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</si>
  <si>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</si>
  <si>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</si>
  <si>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</si>
  <si>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</si>
  <si>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</si>
  <si>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</si>
  <si>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</si>
  <si>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</si>
  <si>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</si>
  <si>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</si>
  <si>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</si>
  <si>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</si>
  <si>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</si>
  <si>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</si>
  <si>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</si>
  <si>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</si>
  <si>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</si>
  <si>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</si>
  <si>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</si>
  <si>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</si>
  <si>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</si>
  <si>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</si>
  <si>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</si>
  <si>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</si>
  <si>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</si>
  <si>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</si>
  <si>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</si>
  <si>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</si>
  <si>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</si>
  <si>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</si>
  <si>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</si>
  <si>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</si>
  <si>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</si>
  <si>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</si>
  <si>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</si>
  <si>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</si>
  <si>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</si>
  <si>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</si>
  <si>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</si>
  <si>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</si>
  <si>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</si>
  <si>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</si>
  <si>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</si>
  <si>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</si>
  <si>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</si>
  <si>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</si>
  <si>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</si>
  <si>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</si>
  <si>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</si>
  <si>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</si>
  <si>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</si>
  <si>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</si>
  <si>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</si>
  <si>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</si>
  <si>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</si>
  <si>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</si>
  <si>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</si>
  <si>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</si>
  <si>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</si>
  <si>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</si>
  <si>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</si>
  <si>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</si>
  <si>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</si>
  <si>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</si>
  <si>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</si>
  <si>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</si>
  <si>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</si>
  <si>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</si>
  <si>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</si>
  <si>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</si>
  <si>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</si>
  <si>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</si>
  <si>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</si>
  <si>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</si>
  <si>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</si>
  <si>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</si>
  <si>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</si>
  <si>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</si>
  <si>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</si>
  <si>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</si>
  <si>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</si>
  <si>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</si>
  <si>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</si>
  <si>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</si>
  <si>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</si>
  <si>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</si>
  <si>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</si>
  <si>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</si>
  <si>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</si>
  <si>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</si>
  <si>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</si>
  <si>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</si>
  <si>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</si>
  <si>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</si>
  <si>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</si>
  <si>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</si>
  <si>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</si>
  <si>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</si>
  <si>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</si>
  <si>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</si>
  <si>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</si>
  <si>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</si>
  <si>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</si>
  <si>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</si>
  <si>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</si>
  <si>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</si>
  <si>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</si>
  <si>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</si>
  <si>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</si>
  <si>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</si>
  <si>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</si>
  <si>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</si>
  <si>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</si>
  <si>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</si>
  <si>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</si>
  <si>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</si>
  <si>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</si>
  <si>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</si>
  <si>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</si>
  <si>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</si>
  <si>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</si>
  <si>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</si>
  <si>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</si>
  <si>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</si>
  <si>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</si>
  <si>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</si>
  <si>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</si>
  <si>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</si>
  <si>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</si>
  <si>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</si>
  <si>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</si>
  <si>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</si>
  <si>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</si>
  <si>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</si>
  <si>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</si>
  <si>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</si>
  <si>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</si>
  <si>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</si>
  <si>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</si>
  <si>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</si>
  <si>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</si>
  <si>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</si>
  <si>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</si>
  <si>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</si>
  <si>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</si>
  <si>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</si>
  <si>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</si>
  <si>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</si>
  <si>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</si>
  <si>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</si>
  <si>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</si>
  <si>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</si>
  <si>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</si>
  <si>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</si>
  <si>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</si>
  <si>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</si>
  <si>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</si>
  <si>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</si>
  <si>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</si>
  <si>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</si>
  <si>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</si>
  <si>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</si>
  <si>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</si>
  <si>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</si>
  <si>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</si>
  <si>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</si>
  <si>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</si>
  <si>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</si>
  <si>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</si>
  <si>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</si>
  <si>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</si>
  <si>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</si>
  <si>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</si>
  <si>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</si>
  <si>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</si>
  <si>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</si>
  <si>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</si>
  <si>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</si>
  <si>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</si>
  <si>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</si>
  <si>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</si>
  <si>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</si>
  <si>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</si>
  <si>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</si>
  <si>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</si>
  <si>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</si>
  <si>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</si>
  <si>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</si>
  <si>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</si>
  <si>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</si>
  <si>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</si>
  <si>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</si>
  <si>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</si>
  <si>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</si>
  <si>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</si>
  <si>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</si>
  <si>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</si>
  <si>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</si>
  <si>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</si>
  <si>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</si>
  <si>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</si>
  <si>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</si>
  <si>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</si>
  <si>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</si>
  <si>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</si>
  <si>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</si>
  <si>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</si>
  <si>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</si>
  <si>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</si>
  <si>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</si>
  <si>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</si>
  <si>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</si>
  <si>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</si>
  <si>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</si>
  <si>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</si>
  <si>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</si>
  <si>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</si>
  <si>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</si>
  <si>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</si>
  <si>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</si>
  <si>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</si>
  <si>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</si>
  <si>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</si>
  <si>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</si>
  <si>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</si>
  <si>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</si>
  <si>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</si>
  <si>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</si>
  <si>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</si>
  <si>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</si>
  <si>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</si>
  <si>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</si>
  <si>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</si>
  <si>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</si>
  <si>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</si>
  <si>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</si>
  <si>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</si>
  <si>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</si>
  <si>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</si>
  <si>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</si>
  <si>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</si>
  <si>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</si>
  <si>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</si>
  <si>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</si>
  <si>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</si>
  <si>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</si>
  <si>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</si>
  <si>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</si>
  <si>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</si>
  <si>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</si>
  <si>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</si>
  <si>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</si>
  <si>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</si>
  <si>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</si>
  <si>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</si>
  <si>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</si>
  <si>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</si>
  <si>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</si>
  <si>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</si>
  <si>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</si>
  <si>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</si>
  <si>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</si>
  <si>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</si>
  <si>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</si>
  <si>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</si>
  <si>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</si>
  <si>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</si>
  <si>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</si>
  <si>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</si>
  <si>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</si>
  <si>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</si>
  <si>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</si>
  <si>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</si>
  <si>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</si>
  <si>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</si>
  <si>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</si>
  <si>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</si>
  <si>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</si>
  <si>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</si>
  <si>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</si>
  <si>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</si>
  <si>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</si>
  <si>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</si>
  <si>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</si>
  <si>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</si>
  <si>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</si>
  <si>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</si>
  <si>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</si>
  <si>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</si>
  <si>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</si>
  <si>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</si>
  <si>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</si>
  <si>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</si>
  <si>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</si>
  <si>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</si>
  <si>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</si>
  <si>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</si>
  <si>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</si>
  <si>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</si>
  <si>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</si>
  <si>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</si>
  <si>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</si>
  <si>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</si>
  <si>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</si>
  <si>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</si>
  <si>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</si>
  <si>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</si>
  <si>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</si>
  <si>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</si>
  <si>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</si>
  <si>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</si>
  <si>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</si>
  <si>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</si>
  <si>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</si>
  <si>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</si>
  <si>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</si>
  <si>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</si>
  <si>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</si>
  <si>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</si>
  <si>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</si>
  <si>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</si>
  <si>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</si>
  <si>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</si>
  <si>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</si>
  <si>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</si>
  <si>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</si>
  <si>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</si>
  <si>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</si>
  <si>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</si>
  <si>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</si>
  <si>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</si>
  <si>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</si>
  <si>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</si>
  <si>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</si>
  <si>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</si>
  <si>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</si>
  <si>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</si>
  <si>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</si>
  <si>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</si>
  <si>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</si>
  <si>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</si>
  <si>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</si>
  <si>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</si>
  <si>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</si>
  <si>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</si>
  <si>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</si>
  <si>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</si>
  <si>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</si>
  <si>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</si>
  <si>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</si>
  <si>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</si>
  <si>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</si>
  <si>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</si>
  <si>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</si>
  <si>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</si>
  <si>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</si>
  <si>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</si>
  <si>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</si>
  <si>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</si>
  <si>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</si>
  <si>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</si>
  <si>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</si>
  <si>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</si>
  <si>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</si>
  <si>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</si>
  <si>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</si>
  <si>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</si>
  <si>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</si>
  <si>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</si>
  <si>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</si>
  <si>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</si>
  <si>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</si>
  <si>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</si>
  <si>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</si>
  <si>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</si>
  <si>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</si>
  <si>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</si>
  <si>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</si>
  <si>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</si>
  <si>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</si>
  <si>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</si>
  <si>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</si>
  <si>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</si>
  <si>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</si>
  <si>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</si>
  <si>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</si>
  <si>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</si>
  <si>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</si>
  <si>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</si>
  <si>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</si>
  <si>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</si>
  <si>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</si>
  <si>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</si>
  <si>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</si>
  <si>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</si>
  <si>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</si>
  <si>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</si>
  <si>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</si>
  <si>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</si>
  <si>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</si>
  <si>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</si>
  <si>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</si>
  <si>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</si>
  <si>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</si>
  <si>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</si>
  <si>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</si>
  <si>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</si>
  <si>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</si>
  <si>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</si>
  <si>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</si>
  <si>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</si>
  <si>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</si>
  <si>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</si>
  <si>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</si>
  <si>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</si>
  <si>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</si>
  <si>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</si>
  <si>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</si>
  <si>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</si>
  <si>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</si>
  <si>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</si>
  <si>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</si>
  <si>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</si>
  <si>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</si>
  <si>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</si>
  <si>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</si>
  <si>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</si>
  <si>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</si>
  <si>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</si>
  <si>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</si>
  <si>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</si>
  <si>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</si>
  <si>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</si>
  <si>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</si>
  <si>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</si>
  <si>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</si>
  <si>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</si>
  <si>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</si>
  <si>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</si>
  <si>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</si>
  <si>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</si>
  <si>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</si>
  <si>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</si>
  <si>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</si>
  <si>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</si>
  <si>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</si>
  <si>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</si>
  <si>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</si>
  <si>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</si>
  <si>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</si>
  <si>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</si>
  <si>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</si>
  <si>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</si>
  <si>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</si>
  <si>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</si>
  <si>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</si>
  <si>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</si>
  <si>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</si>
  <si>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</si>
  <si>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</si>
  <si>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</si>
  <si>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</si>
  <si>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</si>
  <si>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</si>
  <si>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</si>
  <si>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</si>
  <si>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</si>
  <si>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</si>
  <si>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</si>
  <si>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</si>
  <si>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</si>
  <si>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</si>
  <si>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</si>
  <si>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</si>
  <si>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</si>
  <si>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</si>
  <si>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</si>
  <si>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</si>
  <si>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</si>
  <si>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</si>
  <si>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</si>
  <si>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</si>
  <si>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</si>
  <si>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</si>
  <si>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</si>
  <si>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</si>
  <si>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</si>
  <si>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</si>
  <si>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</si>
  <si>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</si>
  <si>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</si>
  <si>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</si>
  <si>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</si>
  <si>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</si>
  <si>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</si>
  <si>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</si>
  <si>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</si>
  <si>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</si>
  <si>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</si>
  <si>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</si>
  <si>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</si>
  <si>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</si>
  <si>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</si>
  <si>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</si>
  <si>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</si>
  <si>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</si>
  <si>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</si>
  <si>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</si>
  <si>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</si>
  <si>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</si>
  <si>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</si>
  <si>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</si>
  <si>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</si>
  <si>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</si>
  <si>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</si>
  <si>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</si>
  <si>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</si>
  <si>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</si>
  <si>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</si>
  <si>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</si>
  <si>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</si>
  <si>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</si>
  <si>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</si>
  <si>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</si>
  <si>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</si>
  <si>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</si>
  <si>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</si>
  <si>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</si>
  <si>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</si>
  <si>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</si>
  <si>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</si>
  <si>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</si>
  <si>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</si>
  <si>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</si>
  <si>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</si>
  <si>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</si>
  <si>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</si>
  <si>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</si>
  <si>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</si>
  <si>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</si>
  <si>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</si>
  <si>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</si>
  <si>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</si>
  <si>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</si>
  <si>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</si>
  <si>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</si>
  <si>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</si>
  <si>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</si>
  <si>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</si>
  <si>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</si>
  <si>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</si>
  <si>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</si>
  <si>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</si>
  <si>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</si>
  <si>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</si>
  <si>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</si>
  <si>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</si>
  <si>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</si>
  <si>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</si>
  <si>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</si>
  <si>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</si>
  <si>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</si>
  <si>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</si>
  <si>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</si>
  <si>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</si>
  <si>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</si>
  <si>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</si>
  <si>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</si>
  <si>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</si>
  <si>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</si>
  <si>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</si>
  <si>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</si>
  <si>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</si>
  <si>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</si>
  <si>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</si>
  <si>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</si>
  <si>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</si>
  <si>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</si>
  <si>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</si>
  <si>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</si>
  <si>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</si>
  <si>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</si>
  <si>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</si>
  <si>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</si>
  <si>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</si>
  <si>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</si>
  <si>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</si>
  <si>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</si>
  <si>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</si>
  <si>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</si>
  <si>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</si>
  <si>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</si>
  <si>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</si>
  <si>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</si>
  <si>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</si>
  <si>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</si>
  <si>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</si>
  <si>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</si>
  <si>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</si>
  <si>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</si>
  <si>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</si>
  <si>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</si>
  <si>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</si>
  <si>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</si>
  <si>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</si>
  <si>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</si>
  <si>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</si>
  <si>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</si>
  <si>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</si>
  <si>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</si>
  <si>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</si>
  <si>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</si>
  <si>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</si>
  <si>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</si>
  <si>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</si>
  <si>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</si>
  <si>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</si>
  <si>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</si>
  <si>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</si>
  <si>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</si>
  <si>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</si>
  <si>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</si>
  <si>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</si>
  <si>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</si>
  <si>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</si>
  <si>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</si>
  <si>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</si>
  <si>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</si>
  <si>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</si>
  <si>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</si>
  <si>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</si>
  <si>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</si>
  <si>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</si>
  <si>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</si>
  <si>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</si>
  <si>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</si>
  <si>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</si>
  <si>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</si>
  <si>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</si>
  <si>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</si>
  <si>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</si>
  <si>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</si>
  <si>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</si>
  <si>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</si>
  <si>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</si>
  <si>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</si>
  <si>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</si>
  <si>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</si>
  <si>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</si>
  <si>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</si>
  <si>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</si>
  <si>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</si>
  <si>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</si>
  <si>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</si>
  <si>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</si>
  <si>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</si>
  <si>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</si>
  <si>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</si>
  <si>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</si>
  <si>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</si>
  <si>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</si>
  <si>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</si>
  <si>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</si>
  <si>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</si>
  <si>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</si>
  <si>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</si>
  <si>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</si>
  <si>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</si>
  <si>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</si>
  <si>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</si>
  <si>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</si>
  <si>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</si>
  <si>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</si>
  <si>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</si>
  <si>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</si>
  <si>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</si>
  <si>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</si>
  <si>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</si>
  <si>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</si>
  <si>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</si>
  <si>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</si>
  <si>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</si>
  <si>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</si>
  <si>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</si>
  <si>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</si>
  <si>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</si>
  <si>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</si>
  <si>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</si>
  <si>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</si>
  <si>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</si>
  <si>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</si>
  <si>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</si>
  <si>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</si>
  <si>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</si>
  <si>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</si>
  <si>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</si>
  <si>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</si>
  <si>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</si>
  <si>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</si>
  <si>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</si>
  <si>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</si>
  <si>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</si>
  <si>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</si>
  <si>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</si>
  <si>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</si>
  <si>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</si>
  <si>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</si>
  <si>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</si>
  <si>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</si>
  <si>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</si>
  <si>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</si>
  <si>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</si>
  <si>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</si>
  <si>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</si>
  <si>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</si>
  <si>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</si>
  <si>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</si>
  <si>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</si>
  <si>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</si>
  <si>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</si>
  <si>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</si>
  <si>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</si>
  <si>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</si>
  <si>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</si>
  <si>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</si>
  <si>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</si>
  <si>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</si>
  <si>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</si>
  <si>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</si>
  <si>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</si>
  <si>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</si>
  <si>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</si>
  <si>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</si>
  <si>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</si>
  <si>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</si>
  <si>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</si>
  <si>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</si>
  <si>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</si>
  <si>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</si>
  <si>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</si>
  <si>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</si>
  <si>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</si>
  <si>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</si>
  <si>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</si>
  <si>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</si>
  <si>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</si>
  <si>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</si>
  <si>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</si>
  <si>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</si>
  <si>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</si>
  <si>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</si>
  <si>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</si>
  <si>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</si>
  <si>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</si>
  <si>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</si>
  <si>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</si>
  <si>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</si>
  <si>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</si>
  <si>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</si>
  <si>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</si>
  <si>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</si>
  <si>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</si>
  <si>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</si>
  <si>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</si>
  <si>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</si>
  <si>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</si>
  <si>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</si>
  <si>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</si>
  <si>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</si>
  <si>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</si>
  <si>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</si>
  <si>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</si>
  <si>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</si>
  <si>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</si>
  <si>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</si>
  <si>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</si>
  <si>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</si>
  <si>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</si>
  <si>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</si>
  <si>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</si>
  <si>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</si>
  <si>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</si>
  <si>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</si>
  <si>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</si>
  <si>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</si>
  <si>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</si>
  <si>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</si>
  <si>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</si>
  <si>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</si>
  <si>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</si>
  <si>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</si>
  <si>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</si>
  <si>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</si>
  <si>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</si>
  <si>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</si>
  <si>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</si>
  <si>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</si>
  <si>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</si>
  <si>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</si>
  <si>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</si>
  <si>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</si>
  <si>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</si>
  <si>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</si>
  <si>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</si>
  <si>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</si>
  <si>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</si>
  <si>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</si>
  <si>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</si>
  <si>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</si>
  <si>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</si>
  <si>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</si>
  <si>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</si>
  <si>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</si>
  <si>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</si>
  <si>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</si>
  <si>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</si>
  <si>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</si>
  <si>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</si>
  <si>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</si>
  <si>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</si>
  <si>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</si>
  <si>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</si>
  <si>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</si>
  <si>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</si>
  <si>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</si>
  <si>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</si>
  <si>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</si>
  <si>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</si>
  <si>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</si>
  <si>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</si>
  <si>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</si>
  <si>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</si>
  <si>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</si>
  <si>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</si>
  <si>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</si>
  <si>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</si>
  <si>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</si>
  <si>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</si>
  <si>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</si>
  <si>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</si>
  <si>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</si>
  <si>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</si>
  <si>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</si>
  <si>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</si>
  <si>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</si>
  <si>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</si>
  <si>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</si>
  <si>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</si>
  <si>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</si>
  <si>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</si>
  <si>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</si>
  <si>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</si>
  <si>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</si>
  <si>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</si>
  <si>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</si>
  <si>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</si>
  <si>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</si>
  <si>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</si>
  <si>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</si>
  <si>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</si>
  <si>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</si>
  <si>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</si>
  <si>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</si>
  <si>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</si>
  <si>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</si>
  <si>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</si>
  <si>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</si>
  <si>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</si>
  <si>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</si>
  <si>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</si>
  <si>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</si>
  <si>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</si>
  <si>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</si>
  <si>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</si>
  <si>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</si>
  <si>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</si>
  <si>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</si>
  <si>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</si>
  <si>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</si>
  <si>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</si>
  <si>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</si>
  <si>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</si>
  <si>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</si>
  <si>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</si>
  <si>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</si>
  <si>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</si>
  <si>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</si>
  <si>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</si>
  <si>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</si>
  <si>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</si>
  <si>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</si>
  <si>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</si>
  <si>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</si>
  <si>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</si>
  <si>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</si>
  <si>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</si>
  <si>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</si>
  <si>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</si>
  <si>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</si>
  <si>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</si>
  <si>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</si>
  <si>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</si>
  <si>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</si>
  <si>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</si>
  <si>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</si>
  <si>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</si>
  <si>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</si>
  <si>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</si>
  <si>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</si>
  <si>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</si>
  <si>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</si>
  <si>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</si>
  <si>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</si>
  <si>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</si>
  <si>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</si>
  <si>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</si>
  <si>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</si>
  <si>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</si>
  <si>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</si>
  <si>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</si>
  <si>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</si>
  <si>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</si>
  <si>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</si>
  <si>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</si>
  <si>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</si>
  <si>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</si>
  <si>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</si>
  <si>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</si>
  <si>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</si>
  <si>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</si>
  <si>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</si>
  <si>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</si>
  <si>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</si>
  <si>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</si>
  <si>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</si>
  <si>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</si>
  <si>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</si>
  <si>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</si>
  <si>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</si>
  <si>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</si>
  <si>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</si>
  <si>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</si>
  <si>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</si>
  <si>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</si>
  <si>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</si>
  <si>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</si>
  <si>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</si>
  <si>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</si>
  <si>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</si>
  <si>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</si>
  <si>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</si>
  <si>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</si>
  <si>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</si>
  <si>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</si>
  <si>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</si>
  <si>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</si>
  <si>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</si>
  <si>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</si>
  <si>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</si>
  <si>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</si>
  <si>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</si>
  <si>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</si>
  <si>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</si>
  <si>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</si>
  <si>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</si>
  <si>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</si>
  <si>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</si>
  <si>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</si>
  <si>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</si>
  <si>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</si>
  <si>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</si>
  <si>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</si>
  <si>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</si>
  <si>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</si>
  <si>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</si>
  <si>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</si>
  <si>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</si>
  <si>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</si>
  <si>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</si>
  <si>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</si>
  <si>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</si>
  <si>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</si>
  <si>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</si>
  <si>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</si>
  <si>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</si>
  <si>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</si>
  <si>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</si>
  <si>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</si>
  <si>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</si>
  <si>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</si>
  <si>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</si>
  <si>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</si>
  <si>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</si>
  <si>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</si>
  <si>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</si>
  <si>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</si>
  <si>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</si>
  <si>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</si>
  <si>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</si>
  <si>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</si>
  <si>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</si>
  <si>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</si>
  <si>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</si>
  <si>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</si>
  <si>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</si>
  <si>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</si>
  <si>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</si>
  <si>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</si>
  <si>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</si>
  <si>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</si>
  <si>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</si>
  <si>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</si>
  <si>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</si>
  <si>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</si>
  <si>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</si>
  <si>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</si>
  <si>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</si>
  <si>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</si>
  <si>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</si>
  <si>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</si>
  <si>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</si>
  <si>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</si>
  <si>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</si>
  <si>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</si>
  <si>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</si>
  <si>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</si>
  <si>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</si>
  <si>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</si>
  <si>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</si>
  <si>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</si>
  <si>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</si>
  <si>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</si>
  <si>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</si>
  <si>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</si>
  <si>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</si>
  <si>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</si>
  <si>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</si>
  <si>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</si>
  <si>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</si>
  <si>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</si>
  <si>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</si>
  <si>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</si>
  <si>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</si>
  <si>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</si>
  <si>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</si>
  <si>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</si>
  <si>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</si>
  <si>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</si>
  <si>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</si>
  <si>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</si>
  <si>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</si>
  <si>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</si>
  <si>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</si>
  <si>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</si>
  <si>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</si>
  <si>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</si>
  <si>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</si>
  <si>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</si>
  <si>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</si>
  <si>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</si>
  <si>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</si>
  <si>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</si>
  <si>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</si>
  <si>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</si>
  <si>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</si>
  <si>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</si>
  <si>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</si>
  <si>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</si>
  <si>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</si>
  <si>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</si>
  <si>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</si>
  <si>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</si>
  <si>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</si>
  <si>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</si>
  <si>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</si>
  <si>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</si>
  <si>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</si>
  <si>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</si>
  <si>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</si>
  <si>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</si>
  <si>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</si>
  <si>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</si>
  <si>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</si>
  <si>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</si>
  <si>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</si>
  <si>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</si>
  <si>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</si>
  <si>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</si>
  <si>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</si>
  <si>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</si>
  <si>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</si>
  <si>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</si>
  <si>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</si>
  <si>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</si>
  <si>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</si>
  <si>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</si>
  <si>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</si>
  <si>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</si>
  <si>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</si>
  <si>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</si>
  <si>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</si>
  <si>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</si>
  <si>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</si>
  <si>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</si>
  <si>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</si>
  <si>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</si>
  <si>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</si>
  <si>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</si>
  <si>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</si>
  <si>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</si>
  <si>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</si>
  <si>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</si>
  <si>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</si>
  <si>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</si>
  <si>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</si>
  <si>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</si>
  <si>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</si>
  <si>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</si>
  <si>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</si>
  <si>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</si>
  <si>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</si>
  <si>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</si>
  <si>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</si>
  <si>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</si>
  <si>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</si>
  <si>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</si>
  <si>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</si>
  <si>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</si>
  <si>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</si>
  <si>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</si>
  <si>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</si>
  <si>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</si>
  <si>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</si>
  <si>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</si>
  <si>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</si>
  <si>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</si>
  <si>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</si>
  <si>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</si>
  <si>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</si>
  <si>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</si>
  <si>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</si>
  <si>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</si>
  <si>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</si>
  <si>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</si>
  <si>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</si>
  <si>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</si>
  <si>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</si>
  <si>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</si>
  <si>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</si>
  <si>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</si>
  <si>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</si>
  <si>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</si>
  <si>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</si>
  <si>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</si>
  <si>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</si>
  <si>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</si>
  <si>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</si>
  <si>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</si>
  <si>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</si>
  <si>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</si>
  <si>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</si>
  <si>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</si>
  <si>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</si>
  <si>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</si>
  <si>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</si>
  <si>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</si>
  <si>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</si>
  <si>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</si>
  <si>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</si>
  <si>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</si>
  <si>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</si>
  <si>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</si>
  <si>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</si>
  <si>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</si>
  <si>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</si>
  <si>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</si>
  <si>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</si>
  <si>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</si>
  <si>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</si>
  <si>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</si>
  <si>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</si>
  <si>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</si>
  <si>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</si>
  <si>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</si>
  <si>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</si>
  <si>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</si>
  <si>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</si>
  <si>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</si>
  <si>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</si>
  <si>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</si>
  <si>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</si>
  <si>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</si>
  <si>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</si>
  <si>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</si>
  <si>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</si>
  <si>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</si>
  <si>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</si>
  <si>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</si>
  <si>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</si>
  <si>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</si>
  <si>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</si>
  <si>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</si>
  <si>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</si>
  <si>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</si>
  <si>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</si>
  <si>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</si>
  <si>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</si>
  <si>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</si>
  <si>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</si>
  <si>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</si>
  <si>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</si>
  <si>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</si>
  <si>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</si>
  <si>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</si>
  <si>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</si>
  <si>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</si>
  <si>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</si>
  <si>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</si>
  <si>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</si>
  <si>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</si>
  <si>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</si>
  <si>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</si>
  <si>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</si>
  <si>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</si>
  <si>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</si>
  <si>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</si>
  <si>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</si>
  <si>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</si>
  <si>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</si>
  <si>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</si>
  <si>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</si>
  <si>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</si>
  <si>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</si>
  <si>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</si>
  <si>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</si>
  <si>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</si>
  <si>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</si>
  <si>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</si>
  <si>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</si>
  <si>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</si>
  <si>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</si>
  <si>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</si>
  <si>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</si>
  <si>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</si>
  <si>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</si>
  <si>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</si>
  <si>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</si>
  <si>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</si>
  <si>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</si>
  <si>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</si>
  <si>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</si>
  <si>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</si>
  <si>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</si>
  <si>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</si>
  <si>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</si>
  <si>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</si>
  <si>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</si>
  <si>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</si>
  <si>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</si>
  <si>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</si>
  <si>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</si>
  <si>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</si>
  <si>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</si>
  <si>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</si>
  <si>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</si>
  <si>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</si>
  <si>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</si>
  <si>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</si>
  <si>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</si>
  <si>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</si>
  <si>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</si>
  <si>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</si>
  <si>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</si>
  <si>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</si>
  <si>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</si>
  <si>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</si>
  <si>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</si>
  <si>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</si>
  <si>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</si>
  <si>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</si>
  <si>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</si>
  <si>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</si>
  <si>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</si>
  <si>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</si>
  <si>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</si>
  <si>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</si>
  <si>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</si>
  <si>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</si>
  <si>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</si>
  <si>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</si>
  <si>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</si>
  <si>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</si>
  <si>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</si>
  <si>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</si>
  <si>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</si>
  <si>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</si>
  <si>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</si>
  <si>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</si>
  <si>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</si>
  <si>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</si>
  <si>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</si>
  <si>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</si>
  <si>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</si>
  <si>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</si>
  <si>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</si>
  <si>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</si>
  <si>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</si>
  <si>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</si>
  <si>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</si>
  <si>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</si>
  <si>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</si>
  <si>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</si>
  <si>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</si>
  <si>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</si>
  <si>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</si>
  <si>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</si>
  <si>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</si>
  <si>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</si>
  <si>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</si>
  <si>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</si>
  <si>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</si>
  <si>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</si>
  <si>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</si>
  <si>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</si>
  <si>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</si>
  <si>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</si>
  <si>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</si>
  <si>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</si>
  <si>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</si>
  <si>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</si>
  <si>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</si>
  <si>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</si>
  <si>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</si>
  <si>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</si>
  <si>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</si>
  <si>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</si>
  <si>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</si>
  <si>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</si>
  <si>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</si>
  <si>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</si>
  <si>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</si>
  <si>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</si>
  <si>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</si>
  <si>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</si>
  <si>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</si>
  <si>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</si>
  <si>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</si>
  <si>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</si>
  <si>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</si>
  <si>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</si>
  <si>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</si>
  <si>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</si>
  <si>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</si>
  <si>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</si>
  <si>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</si>
  <si>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</si>
  <si>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</si>
  <si>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</si>
  <si>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</si>
  <si>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</si>
  <si>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</si>
  <si>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</si>
  <si>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</si>
  <si>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</si>
  <si>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</si>
  <si>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</si>
  <si>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</si>
  <si>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</si>
  <si>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</si>
  <si>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</si>
  <si>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</si>
  <si>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</si>
  <si>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</si>
  <si>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</si>
  <si>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</si>
  <si>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</si>
  <si>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</si>
  <si>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</si>
  <si>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</si>
  <si>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</si>
  <si>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</si>
  <si>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</si>
  <si>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</si>
  <si>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</si>
  <si>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</si>
  <si>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</si>
  <si>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</si>
  <si>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</si>
  <si>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</si>
  <si>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</si>
  <si>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</si>
  <si>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</si>
  <si>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</si>
  <si>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</si>
  <si>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</si>
  <si>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</si>
  <si>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</si>
  <si>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</si>
  <si>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</si>
  <si>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</si>
  <si>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</si>
  <si>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</si>
  <si>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</si>
  <si>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</si>
  <si>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</si>
  <si>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</si>
  <si>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</si>
  <si>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</si>
  <si>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</si>
  <si>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</si>
  <si>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</si>
  <si>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</si>
  <si>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</si>
  <si>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</si>
  <si>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</si>
  <si>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</si>
  <si>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</si>
  <si>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</si>
  <si>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</si>
  <si>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</si>
  <si>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</si>
  <si>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</si>
  <si>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</si>
  <si>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</si>
  <si>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</si>
  <si>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</si>
  <si>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</si>
  <si>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</si>
  <si>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</si>
  <si>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</si>
  <si>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</si>
  <si>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</si>
  <si>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</si>
  <si>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</si>
  <si>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</si>
  <si>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</si>
  <si>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</si>
  <si>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</si>
  <si>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</si>
  <si>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</si>
  <si>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</si>
  <si>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</si>
  <si>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</si>
  <si>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</si>
  <si>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</si>
  <si>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</si>
  <si>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</si>
  <si>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</si>
  <si>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</si>
  <si>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</si>
  <si>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</si>
  <si>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</si>
  <si>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</si>
  <si>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</si>
  <si>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</si>
  <si>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</si>
  <si>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</si>
  <si>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</si>
  <si>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</si>
  <si>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</si>
  <si>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</si>
  <si>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</si>
  <si>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</si>
  <si>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</si>
  <si>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</si>
  <si>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</si>
  <si>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</si>
  <si>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</si>
  <si>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</si>
  <si>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</si>
  <si>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</si>
  <si>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</si>
  <si>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</si>
  <si>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</si>
  <si>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</si>
  <si>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</si>
  <si>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</si>
  <si>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</si>
  <si>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</si>
  <si>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</si>
  <si>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</si>
  <si>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</si>
  <si>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</si>
  <si>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</si>
  <si>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</si>
  <si>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</si>
  <si>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</si>
  <si>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</si>
  <si>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</si>
  <si>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</si>
  <si>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</si>
  <si>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</si>
  <si>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</si>
  <si>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</si>
  <si>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</si>
  <si>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</si>
  <si>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</si>
  <si>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</si>
  <si>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</si>
  <si>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</si>
  <si>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</si>
  <si>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</si>
  <si>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</si>
  <si>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</si>
  <si>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</si>
  <si>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</si>
  <si>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</si>
  <si>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</si>
  <si>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</si>
  <si>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</si>
  <si>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</si>
  <si>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</si>
  <si>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</si>
  <si>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</si>
  <si>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</si>
  <si>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</si>
  <si>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</si>
  <si>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</si>
  <si>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</si>
  <si>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</si>
  <si>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</si>
  <si>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</si>
  <si>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</si>
  <si>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</si>
  <si>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</si>
  <si>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</si>
  <si>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</si>
  <si>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</si>
  <si>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</si>
  <si>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</si>
  <si>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</si>
  <si>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</si>
  <si>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</si>
  <si>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</si>
  <si>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</si>
  <si>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</si>
  <si>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</si>
  <si>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</si>
  <si>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</si>
  <si>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</si>
  <si>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</si>
  <si>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</si>
  <si>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</si>
  <si>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</si>
  <si>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</si>
  <si>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</si>
  <si>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</si>
  <si>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</si>
  <si>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</si>
  <si>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</si>
  <si>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</si>
  <si>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</si>
  <si>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</si>
  <si>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</si>
  <si>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</si>
  <si>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</si>
  <si>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</si>
  <si>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</si>
  <si>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</si>
  <si>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</si>
  <si>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</si>
  <si>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</si>
  <si>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</si>
  <si>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</si>
  <si>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</si>
  <si>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</si>
  <si>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</si>
  <si>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</si>
  <si>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</si>
  <si>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</si>
  <si>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</si>
  <si>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</si>
  <si>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</si>
  <si>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</si>
  <si>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</si>
  <si>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</si>
  <si>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</si>
  <si>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</si>
  <si>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</si>
  <si>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</si>
  <si>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</si>
  <si>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</si>
  <si>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</si>
  <si>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</si>
  <si>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</si>
  <si>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</si>
  <si>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</si>
  <si>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</si>
  <si>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</si>
  <si>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</si>
  <si>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</si>
  <si>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</si>
  <si>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</si>
  <si>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</si>
  <si>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</si>
  <si>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</si>
  <si>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</si>
  <si>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</si>
  <si>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</si>
  <si>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</si>
  <si>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</si>
  <si>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</si>
  <si>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</si>
  <si>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</si>
  <si>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</si>
  <si>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</si>
  <si>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</si>
  <si>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</si>
  <si>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</si>
  <si>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</si>
  <si>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</si>
  <si>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</si>
  <si>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</si>
  <si>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</si>
  <si>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</si>
  <si>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</si>
  <si>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</si>
  <si>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</si>
  <si>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</si>
  <si>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</si>
  <si>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</si>
  <si>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</si>
  <si>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</si>
  <si>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</si>
  <si>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</si>
  <si>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</si>
  <si>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</si>
  <si>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</si>
  <si>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</si>
  <si>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</si>
  <si>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</si>
  <si>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</si>
  <si>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</si>
  <si>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</si>
  <si>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</si>
  <si>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</si>
  <si>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</si>
  <si>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</si>
  <si>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</si>
  <si>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</si>
  <si>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</si>
  <si>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</si>
  <si>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</si>
  <si>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</si>
  <si>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</si>
  <si>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</si>
  <si>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</si>
  <si>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</si>
  <si>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</si>
  <si>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</si>
  <si>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</si>
  <si>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</si>
  <si>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</si>
  <si>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</si>
  <si>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</si>
  <si>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</si>
  <si>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</si>
  <si>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</si>
  <si>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</si>
  <si>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</si>
  <si>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</si>
  <si>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</si>
  <si>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</si>
  <si>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</si>
  <si>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</si>
  <si>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</si>
  <si>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</si>
  <si>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</si>
  <si>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</si>
  <si>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</si>
  <si>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</si>
  <si>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</si>
  <si>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</si>
  <si>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</si>
  <si>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</si>
  <si>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</si>
  <si>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</si>
  <si>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</si>
  <si>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</si>
  <si>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</si>
  <si>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</si>
  <si>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</si>
  <si>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</si>
  <si>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</si>
  <si>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</si>
  <si>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</si>
  <si>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</si>
  <si>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</si>
  <si>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</si>
  <si>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</si>
  <si>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</si>
  <si>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</si>
  <si>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</si>
  <si>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</si>
  <si>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</si>
  <si>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</si>
  <si>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</si>
  <si>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</si>
  <si>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</si>
  <si>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</si>
  <si>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</si>
  <si>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</si>
  <si>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</si>
  <si>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</si>
  <si>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</si>
  <si>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</si>
  <si>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</si>
  <si>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</si>
  <si>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</si>
  <si>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</si>
  <si>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</si>
  <si>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</si>
  <si>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</si>
  <si>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</si>
  <si>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</si>
  <si>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</si>
  <si>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</si>
  <si>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</si>
  <si>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</si>
  <si>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</si>
  <si>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</si>
  <si>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</si>
  <si>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</si>
  <si>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</si>
  <si>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</si>
  <si>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</si>
  <si>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</si>
  <si>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</si>
  <si>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</si>
  <si>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</si>
  <si>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</si>
  <si>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</si>
  <si>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</si>
  <si>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</si>
  <si>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</si>
  <si>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</si>
  <si>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</si>
  <si>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</si>
  <si>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</si>
  <si>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</si>
  <si>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</si>
  <si>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</si>
  <si>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</si>
  <si>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</si>
  <si>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</si>
  <si>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</si>
  <si>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</si>
  <si>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</si>
  <si>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</si>
  <si>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</si>
  <si>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</si>
  <si>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</si>
  <si>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</si>
  <si>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</si>
  <si>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</si>
  <si>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</si>
  <si>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</si>
  <si>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</si>
  <si>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</si>
  <si>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</si>
  <si>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</si>
  <si>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</si>
  <si>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</si>
  <si>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</si>
  <si>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</si>
  <si>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</si>
  <si>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</si>
  <si>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</si>
  <si>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</si>
  <si>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</si>
  <si>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</si>
  <si>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</si>
  <si>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</si>
  <si>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</si>
  <si>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</si>
  <si>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</si>
  <si>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</si>
  <si>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</si>
  <si>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</si>
  <si>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</si>
  <si>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</si>
  <si>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</si>
  <si>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</si>
  <si>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</si>
  <si>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</si>
  <si>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</si>
  <si>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</si>
  <si>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</si>
  <si>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</si>
  <si>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</si>
  <si>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</si>
  <si>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</si>
  <si>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</si>
  <si>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</si>
  <si>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</si>
  <si>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</si>
  <si>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</si>
  <si>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</si>
  <si>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</si>
  <si>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</si>
  <si>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</si>
  <si>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</si>
  <si>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</si>
  <si>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</si>
  <si>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</si>
  <si>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</si>
  <si>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</si>
  <si>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</si>
  <si>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</si>
  <si>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</si>
  <si>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</si>
  <si>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</si>
  <si>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</si>
  <si>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</si>
  <si>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</si>
  <si>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</si>
  <si>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</si>
  <si>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</si>
  <si>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</si>
  <si>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</si>
  <si>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</si>
  <si>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</si>
  <si>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</si>
  <si>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</si>
  <si>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</si>
  <si>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</si>
  <si>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</si>
  <si>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</si>
  <si>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</si>
  <si>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</si>
  <si>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</si>
  <si>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</si>
  <si>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</si>
  <si>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</si>
  <si>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</si>
  <si>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</si>
  <si>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</si>
  <si>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</si>
  <si>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</si>
  <si>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</si>
  <si>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</si>
  <si>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</si>
  <si>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</si>
  <si>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</si>
  <si>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</si>
  <si>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</si>
  <si>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</si>
  <si>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</si>
  <si>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</si>
  <si>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</si>
  <si>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</si>
  <si>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</si>
  <si>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</si>
  <si>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</si>
  <si>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</si>
  <si>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</si>
  <si>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</si>
  <si>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</si>
  <si>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</si>
  <si>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</si>
  <si>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</si>
  <si>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</si>
  <si>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</si>
  <si>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</si>
  <si>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</si>
  <si>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</si>
  <si>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</si>
  <si>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</si>
  <si>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</si>
  <si>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</si>
  <si>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</si>
  <si>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</si>
  <si>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</si>
  <si>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</si>
  <si>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</si>
  <si>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</si>
  <si>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</si>
  <si>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</si>
  <si>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</si>
  <si>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</si>
  <si>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</si>
  <si>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</si>
  <si>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</si>
  <si>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</si>
  <si>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</si>
  <si>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</si>
  <si>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</si>
  <si>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</si>
  <si>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</si>
  <si>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</si>
  <si>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</si>
  <si>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</si>
  <si>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</si>
  <si>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</si>
  <si>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</si>
  <si>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</si>
  <si>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</si>
  <si>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</si>
  <si>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</si>
  <si>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</si>
  <si>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</si>
  <si>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</si>
  <si>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</si>
  <si>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</si>
  <si>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</si>
  <si>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</si>
  <si>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</si>
  <si>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</si>
  <si>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</si>
  <si>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</si>
  <si>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</si>
  <si>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</si>
  <si>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</si>
  <si>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</si>
  <si>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</si>
  <si>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</si>
  <si>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</si>
  <si>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</si>
  <si>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</si>
  <si>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</si>
  <si>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</si>
  <si>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</si>
  <si>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</si>
  <si>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</si>
  <si>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</si>
  <si>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</si>
  <si>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</si>
  <si>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</si>
  <si>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</si>
  <si>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</si>
  <si>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</si>
  <si>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</si>
  <si>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</si>
  <si>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</si>
  <si>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</si>
  <si>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</si>
  <si>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</si>
  <si>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</si>
  <si>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</si>
  <si>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</si>
  <si>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</si>
  <si>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</si>
  <si>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</si>
  <si>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</si>
  <si>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</si>
  <si>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</si>
  <si>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</si>
  <si>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</si>
  <si>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</si>
  <si>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</si>
  <si>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</si>
  <si>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</si>
  <si>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</si>
  <si>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</si>
  <si>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</si>
  <si>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</si>
  <si>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</si>
  <si>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</si>
  <si>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</si>
  <si>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</si>
  <si>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</si>
  <si>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</si>
  <si>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</si>
  <si>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</si>
  <si>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</si>
  <si>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</si>
  <si>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</si>
  <si>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</si>
  <si>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</si>
  <si>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</si>
  <si>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</si>
  <si>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</si>
  <si>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</si>
  <si>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</si>
  <si>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</si>
  <si>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</si>
  <si>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</si>
  <si>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</si>
  <si>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</si>
  <si>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</si>
  <si>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</si>
  <si>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</si>
  <si>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</si>
  <si>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</si>
  <si>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</si>
  <si>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</si>
  <si>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</si>
  <si>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</si>
  <si>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</si>
  <si>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</si>
  <si>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</si>
  <si>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</si>
  <si>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</si>
  <si>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</si>
  <si>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</si>
  <si>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</si>
  <si>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</si>
  <si>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</si>
  <si>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</si>
  <si>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</si>
  <si>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</si>
  <si>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</si>
  <si>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</si>
  <si>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</si>
  <si>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</si>
  <si>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</si>
  <si>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</si>
  <si>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</si>
  <si>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</si>
  <si>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</si>
  <si>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</si>
  <si>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</si>
  <si>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</si>
  <si>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</si>
  <si>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</si>
  <si>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</si>
  <si>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</si>
  <si>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</si>
  <si>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</si>
  <si>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</si>
  <si>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</si>
  <si>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</si>
  <si>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</si>
  <si>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</si>
  <si>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</si>
  <si>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</si>
  <si>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</si>
  <si>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</si>
  <si>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</si>
  <si>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</si>
  <si>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</si>
  <si>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</si>
  <si>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</si>
  <si>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</si>
  <si>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</si>
  <si>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</si>
  <si>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</si>
  <si>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</si>
  <si>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</si>
  <si>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</si>
  <si>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</si>
  <si>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</si>
  <si>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</si>
  <si>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</si>
  <si>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</si>
  <si>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</si>
  <si>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</si>
  <si>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</si>
  <si>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</si>
  <si>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</si>
  <si>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</si>
  <si>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</si>
  <si>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</si>
  <si>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</si>
  <si>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</si>
  <si>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</si>
  <si>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</si>
  <si>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</si>
  <si>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</si>
  <si>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</si>
  <si>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</si>
  <si>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</si>
  <si>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</si>
  <si>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</si>
  <si>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</si>
  <si>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</si>
  <si>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</si>
  <si>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</si>
  <si>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</si>
  <si>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</si>
  <si>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</si>
  <si>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</si>
  <si>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</si>
  <si>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</si>
  <si>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</si>
  <si>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</si>
  <si>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</si>
  <si>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</si>
  <si>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</si>
  <si>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</si>
  <si>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</si>
  <si>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</si>
  <si>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</si>
  <si>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</si>
  <si>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</si>
  <si>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</si>
  <si>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</si>
  <si>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</si>
  <si>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</si>
  <si>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</si>
  <si>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</si>
  <si>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</si>
  <si>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</si>
  <si>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</si>
  <si>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</si>
  <si>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</si>
  <si>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</si>
  <si>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</si>
  <si>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</si>
  <si>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</si>
  <si>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</si>
  <si>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</si>
  <si>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</si>
  <si>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</si>
  <si>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</si>
  <si>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</si>
  <si>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</si>
  <si>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</si>
  <si>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</si>
  <si>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</si>
  <si>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</si>
  <si>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</si>
  <si>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</si>
  <si>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</si>
  <si>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</si>
  <si>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</si>
  <si>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</si>
  <si>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</si>
  <si>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</si>
  <si>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</si>
  <si>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</si>
  <si>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</si>
  <si>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</si>
  <si>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</si>
  <si>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</si>
  <si>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</si>
  <si>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</si>
  <si>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</si>
  <si>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</si>
  <si>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</si>
  <si>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</si>
  <si>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</si>
  <si>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</si>
  <si>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</si>
  <si>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</si>
  <si>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</si>
  <si>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</si>
  <si>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</si>
  <si>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</si>
  <si>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</si>
  <si>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</si>
  <si>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</si>
  <si>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</si>
  <si>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</si>
  <si>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</si>
  <si>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</si>
  <si>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</si>
  <si>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</si>
  <si>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</si>
  <si>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</si>
  <si>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</si>
  <si>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</si>
  <si>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</si>
  <si>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</si>
  <si>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</si>
  <si>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</si>
  <si>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</si>
  <si>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</si>
  <si>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</si>
  <si>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</si>
  <si>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</si>
  <si>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</si>
  <si>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</si>
  <si>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</si>
  <si>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</si>
  <si>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</si>
  <si>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</si>
  <si>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</si>
  <si>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</si>
  <si>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</si>
  <si>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</si>
  <si>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</si>
  <si>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</si>
  <si>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</si>
  <si>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</si>
  <si>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</si>
  <si>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</si>
  <si>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</si>
  <si>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</si>
  <si>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</si>
  <si>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</si>
  <si>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</si>
  <si>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</si>
  <si>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</si>
  <si>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</si>
  <si>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</si>
  <si>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</si>
  <si>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</si>
  <si>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</si>
  <si>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</si>
  <si>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</si>
  <si>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</si>
  <si>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</si>
  <si>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</si>
  <si>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</si>
  <si>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</si>
  <si>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</si>
  <si>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</si>
  <si>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</si>
  <si>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</si>
  <si>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</si>
  <si>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</si>
  <si>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</si>
  <si>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</si>
  <si>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</si>
  <si>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</si>
  <si>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</si>
  <si>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</si>
  <si>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</si>
  <si>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</si>
  <si>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</si>
  <si>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</si>
  <si>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</si>
  <si>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</si>
  <si>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</si>
  <si>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</si>
  <si>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</si>
  <si>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</si>
  <si>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</si>
  <si>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</si>
  <si>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</si>
  <si>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</si>
  <si>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</si>
  <si>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</si>
  <si>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</si>
  <si>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</si>
  <si>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</si>
  <si>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</si>
  <si>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</si>
  <si>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</si>
  <si>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</si>
  <si>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</si>
  <si>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</si>
  <si>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</si>
  <si>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</si>
  <si>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</si>
  <si>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</si>
  <si>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</si>
  <si>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</si>
  <si>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</si>
  <si>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</si>
  <si>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</si>
  <si>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</si>
  <si>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</si>
  <si>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</si>
  <si>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</si>
  <si>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</si>
  <si>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</si>
  <si>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</si>
  <si>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</si>
  <si>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</si>
  <si>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</si>
  <si>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</si>
  <si>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</si>
  <si>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</si>
  <si>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</si>
  <si>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</si>
  <si>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</si>
  <si>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</si>
  <si>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</si>
  <si>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</si>
  <si>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</si>
  <si>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</si>
  <si>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</si>
  <si>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</si>
  <si>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</si>
  <si>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</si>
  <si>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</si>
  <si>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</si>
  <si>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</si>
  <si>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</si>
  <si>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</si>
  <si>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</si>
  <si>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</si>
  <si>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</si>
  <si>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</si>
  <si>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</si>
  <si>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</si>
  <si>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</si>
  <si>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</si>
  <si>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</si>
  <si>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</si>
  <si>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</si>
  <si>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</si>
  <si>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</si>
  <si>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</si>
  <si>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</si>
  <si>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</si>
  <si>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</si>
  <si>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</si>
  <si>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</si>
  <si>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</si>
  <si>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</si>
  <si>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</si>
  <si>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</si>
  <si>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</si>
  <si>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</si>
  <si>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</si>
  <si>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</si>
  <si>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</si>
  <si>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</si>
  <si>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</si>
  <si>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</si>
  <si>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</si>
  <si>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</si>
  <si>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</si>
  <si>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</si>
  <si>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</si>
  <si>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</si>
  <si>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</si>
  <si>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</si>
  <si>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</si>
  <si>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</si>
  <si>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</si>
  <si>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</si>
  <si>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</si>
  <si>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</si>
  <si>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</si>
  <si>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</si>
  <si>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</si>
  <si>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</si>
  <si>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</si>
  <si>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</si>
  <si>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</si>
  <si>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</si>
  <si>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</si>
  <si>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</si>
  <si>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</si>
  <si>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</si>
  <si>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</si>
  <si>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</si>
  <si>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</si>
  <si>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</si>
  <si>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</si>
  <si>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</si>
  <si>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</si>
  <si>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</si>
  <si>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</si>
  <si>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</si>
  <si>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</si>
  <si>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</si>
  <si>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</si>
  <si>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</si>
  <si>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</si>
  <si>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</si>
  <si>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</si>
  <si>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</si>
  <si>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</si>
  <si>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</si>
  <si>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</si>
  <si>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</si>
  <si>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</si>
  <si>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</si>
  <si>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</si>
  <si>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</si>
  <si>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</si>
  <si>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</si>
  <si>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</si>
  <si>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</si>
  <si>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</si>
  <si>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</si>
  <si>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</si>
  <si>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</si>
  <si>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</si>
  <si>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</si>
  <si>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</si>
  <si>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</si>
  <si>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</si>
  <si>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</si>
  <si>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</si>
  <si>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</si>
  <si>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</si>
  <si>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</si>
  <si>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</si>
  <si>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</si>
  <si>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</si>
  <si>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</si>
  <si>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</si>
  <si>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</si>
  <si>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</si>
  <si>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</si>
  <si>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</si>
  <si>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</si>
  <si>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</si>
  <si>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</si>
  <si>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</si>
  <si>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</si>
  <si>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</si>
  <si>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</si>
  <si>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</si>
  <si>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</si>
  <si>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</si>
  <si>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</si>
  <si>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</si>
  <si>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</si>
  <si>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</si>
  <si>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</si>
  <si>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</si>
  <si>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</si>
  <si>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</si>
  <si>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</si>
  <si>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</si>
  <si>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</si>
  <si>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</si>
  <si>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</si>
  <si>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</si>
  <si>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</si>
  <si>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</si>
  <si>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</si>
  <si>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</si>
  <si>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</si>
  <si>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</si>
  <si>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</si>
  <si>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</si>
  <si>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</si>
  <si>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</si>
  <si>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</si>
  <si>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</si>
  <si>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</si>
  <si>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</si>
  <si>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</si>
  <si>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</si>
  <si>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</si>
  <si>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</si>
  <si>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</si>
  <si>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</si>
  <si>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</si>
  <si>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</si>
  <si>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</si>
  <si>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</si>
  <si>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</si>
  <si>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</si>
  <si>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</si>
  <si>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</si>
  <si>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</si>
  <si>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</si>
  <si>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</si>
  <si>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</si>
  <si>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</si>
  <si>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</si>
  <si>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</si>
  <si>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</si>
  <si>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</si>
  <si>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</si>
  <si>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</si>
  <si>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</si>
  <si>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</si>
  <si>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</si>
  <si>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</si>
  <si>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</si>
  <si>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</si>
  <si>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</si>
  <si>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</si>
  <si>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</si>
  <si>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</si>
  <si>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</si>
  <si>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</si>
  <si>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</si>
  <si>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</si>
  <si>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</si>
  <si>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</si>
  <si>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</si>
  <si>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</si>
  <si>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</si>
  <si>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</si>
  <si>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</si>
  <si>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</si>
  <si>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</si>
  <si>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</si>
  <si>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</si>
  <si>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</si>
  <si>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</si>
  <si>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</si>
  <si>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</si>
  <si>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</si>
  <si>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</si>
  <si>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</si>
  <si>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</si>
  <si>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</si>
  <si>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</si>
  <si>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</si>
  <si>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</si>
  <si>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</si>
  <si>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</si>
  <si>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</si>
  <si>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</si>
  <si>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</si>
  <si>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</si>
  <si>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</si>
  <si>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</si>
  <si>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</si>
  <si>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</si>
  <si>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</si>
  <si>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</si>
  <si>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</si>
  <si>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</si>
  <si>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</si>
  <si>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</si>
  <si>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</si>
  <si>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</si>
  <si>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</si>
  <si>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</si>
  <si>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</si>
  <si>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</si>
  <si>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</si>
  <si>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</si>
  <si>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</si>
  <si>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</si>
  <si>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</si>
  <si>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</si>
  <si>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</si>
  <si>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</si>
  <si>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</si>
  <si>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</si>
  <si>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</si>
  <si>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</si>
  <si>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</si>
  <si>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</si>
  <si>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</si>
  <si>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</si>
  <si>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</si>
  <si>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</si>
  <si>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</si>
  <si>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</si>
  <si>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</si>
  <si>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</si>
  <si>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</si>
  <si>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</si>
  <si>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</si>
  <si>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</si>
  <si>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</si>
  <si>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</si>
  <si>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</si>
  <si>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</si>
  <si>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</si>
  <si>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</si>
  <si>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</si>
  <si>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</si>
  <si>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</si>
  <si>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</si>
  <si>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</si>
  <si>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</si>
  <si>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</si>
  <si>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</si>
  <si>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</si>
  <si>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</si>
  <si>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</si>
  <si>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</si>
  <si>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</si>
  <si>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</si>
  <si>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</si>
  <si>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</si>
  <si>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</si>
  <si>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</si>
  <si>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</si>
  <si>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</si>
  <si>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</si>
  <si>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</si>
  <si>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</si>
  <si>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</si>
  <si>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</si>
  <si>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</si>
  <si>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</si>
  <si>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</si>
  <si>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</si>
  <si>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</si>
  <si>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</si>
  <si>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</si>
  <si>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</si>
  <si>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</si>
  <si>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</si>
  <si>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</si>
  <si>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</si>
  <si>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</si>
  <si>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</si>
  <si>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</si>
  <si>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</si>
  <si>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</si>
  <si>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</si>
  <si>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</si>
  <si>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</si>
  <si>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</si>
  <si>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</si>
  <si>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</si>
  <si>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</si>
  <si>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</si>
  <si>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</si>
  <si>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</si>
  <si>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</si>
  <si>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</si>
  <si>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</si>
  <si>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</si>
  <si>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</si>
  <si>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</si>
  <si>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</si>
  <si>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</si>
  <si>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</si>
  <si>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</si>
  <si>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</si>
  <si>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</si>
  <si>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</si>
  <si>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</si>
  <si>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</si>
  <si>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</si>
  <si>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</si>
  <si>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</si>
  <si>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</si>
  <si>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</si>
  <si>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</si>
  <si>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</si>
  <si>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</si>
  <si>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</si>
  <si>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</si>
  <si>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</si>
  <si>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</si>
  <si>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</si>
  <si>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</si>
  <si>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</si>
  <si>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</si>
  <si>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</si>
  <si>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</si>
  <si>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</si>
  <si>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</si>
  <si>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</si>
  <si>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</si>
  <si>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</si>
  <si>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</si>
  <si>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</si>
  <si>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</si>
  <si>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</si>
  <si>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</si>
  <si>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</si>
  <si>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</si>
  <si>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</si>
  <si>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</si>
  <si>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</si>
  <si>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</si>
  <si>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</si>
  <si>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</si>
  <si>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</si>
  <si>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</si>
  <si>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</si>
  <si>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</si>
  <si>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</si>
  <si>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</si>
  <si>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</si>
  <si>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</si>
  <si>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</si>
  <si>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</si>
  <si>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</si>
  <si>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</si>
  <si>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</si>
  <si>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</si>
  <si>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</si>
  <si>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</si>
  <si>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</si>
  <si>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</si>
  <si>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</si>
  <si>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</si>
  <si>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</si>
  <si>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</si>
  <si>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</si>
  <si>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</si>
  <si>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</si>
  <si>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</si>
  <si>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</si>
  <si>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</si>
  <si>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</si>
  <si>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</si>
  <si>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</si>
  <si>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</si>
  <si>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</si>
  <si>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</si>
  <si>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</si>
  <si>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</si>
  <si>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</si>
  <si>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</si>
  <si>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</si>
  <si>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</si>
  <si>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</si>
  <si>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</si>
  <si>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</si>
  <si>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</si>
  <si>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</si>
  <si>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</si>
  <si>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</si>
  <si>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</si>
  <si>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</si>
  <si>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</si>
  <si>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</si>
  <si>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</si>
  <si>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</si>
  <si>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</si>
  <si>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</si>
  <si>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</si>
  <si>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</si>
  <si>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</si>
  <si>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</si>
  <si>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</si>
  <si>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</si>
  <si>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</si>
  <si>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</si>
  <si>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</si>
  <si>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</si>
  <si>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</si>
  <si>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</si>
  <si>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</si>
  <si>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</si>
  <si>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</si>
  <si>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</si>
  <si>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</si>
  <si>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</si>
  <si>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</si>
  <si>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</si>
  <si>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</si>
  <si>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</si>
  <si>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</si>
  <si>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</si>
  <si>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</si>
  <si>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</si>
  <si>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</si>
  <si>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</si>
  <si>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</si>
  <si>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</si>
  <si>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</si>
  <si>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</si>
  <si>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</si>
  <si>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</si>
  <si>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</si>
  <si>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</si>
  <si>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</si>
  <si>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</si>
  <si>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</si>
  <si>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</si>
  <si>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</si>
  <si>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</si>
  <si>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</si>
  <si>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</si>
  <si>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</si>
  <si>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</si>
  <si>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</si>
  <si>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</si>
  <si>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</si>
  <si>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</si>
  <si>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</si>
  <si>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</si>
  <si>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</si>
  <si>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</si>
  <si>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</si>
  <si>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</si>
  <si>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</si>
  <si>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</si>
  <si>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</si>
  <si>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</si>
  <si>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</si>
  <si>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</si>
  <si>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</si>
  <si>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</si>
  <si>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</si>
  <si>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</si>
  <si>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</si>
  <si>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</si>
  <si>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</si>
  <si>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</si>
  <si>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</si>
  <si>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</si>
  <si>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</si>
  <si>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</si>
  <si>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</si>
  <si>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</si>
  <si>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</si>
  <si>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</si>
  <si>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</si>
  <si>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</si>
  <si>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</si>
  <si>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</si>
  <si>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</si>
  <si>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</si>
  <si>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</si>
  <si>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</si>
  <si>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</si>
  <si>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</si>
  <si>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</si>
  <si>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</si>
  <si>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</si>
  <si>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</si>
  <si>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</si>
  <si>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</si>
  <si>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</si>
  <si>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</si>
  <si>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</si>
  <si>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</si>
  <si>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</si>
  <si>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</si>
  <si>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</si>
  <si>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</si>
  <si>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</si>
  <si>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</si>
  <si>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</si>
  <si>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</si>
  <si>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</si>
  <si>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</si>
  <si>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</si>
  <si>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</si>
  <si>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</si>
  <si>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</si>
  <si>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</si>
  <si>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</si>
  <si>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</si>
  <si>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</si>
  <si>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</si>
  <si>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</si>
  <si>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</si>
  <si>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</si>
  <si>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</si>
  <si>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</si>
  <si>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</si>
  <si>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</si>
  <si>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</si>
  <si>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</si>
  <si>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</si>
  <si>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</si>
  <si>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</si>
  <si>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</si>
  <si>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</si>
  <si>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</si>
  <si>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</si>
  <si>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</si>
  <si>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</si>
  <si>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</si>
  <si>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</si>
  <si>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</si>
  <si>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</si>
  <si>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</si>
  <si>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</si>
  <si>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</si>
  <si>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</si>
  <si>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</si>
  <si>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</si>
  <si>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</si>
  <si>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</si>
  <si>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</si>
  <si>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</si>
  <si>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</si>
  <si>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</si>
  <si>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</si>
  <si>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</si>
  <si>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</si>
  <si>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</si>
  <si>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</si>
  <si>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</si>
  <si>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</si>
  <si>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</si>
  <si>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</si>
  <si>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</si>
  <si>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</si>
  <si>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</si>
  <si>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</si>
  <si>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</si>
  <si>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</si>
  <si>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</si>
  <si>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</si>
  <si>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</si>
  <si>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</si>
  <si>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</si>
  <si>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</si>
  <si>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</si>
  <si>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</si>
  <si>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</si>
  <si>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</si>
  <si>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</si>
  <si>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</si>
  <si>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</si>
  <si>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</si>
  <si>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</si>
  <si>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</si>
  <si>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</si>
  <si>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</si>
  <si>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</si>
  <si>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</si>
  <si>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</si>
  <si>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</si>
  <si>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</si>
  <si>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</si>
  <si>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</si>
  <si>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</si>
  <si>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</si>
  <si>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</si>
  <si>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</si>
  <si>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</si>
  <si>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</si>
  <si>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</si>
  <si>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</si>
  <si>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</si>
  <si>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</si>
  <si>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</si>
  <si>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</si>
  <si>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</si>
  <si>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</si>
  <si>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</si>
  <si>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</si>
  <si>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</si>
  <si>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</si>
  <si>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</si>
  <si>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</si>
  <si>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</si>
  <si>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</si>
  <si>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</si>
  <si>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</si>
  <si>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</si>
  <si>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</si>
  <si>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</si>
  <si>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</si>
  <si>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</si>
  <si>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</si>
  <si>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</si>
  <si>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</si>
  <si>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</si>
  <si>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</si>
  <si>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</si>
  <si>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</si>
  <si>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</si>
  <si>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</si>
  <si>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</si>
  <si>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</si>
  <si>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</si>
  <si>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</si>
  <si>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</si>
  <si>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</si>
  <si>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</si>
  <si>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</si>
  <si>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</si>
  <si>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</si>
  <si>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</si>
  <si>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</si>
  <si>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</si>
  <si>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</si>
  <si>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</si>
  <si>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</si>
  <si>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</si>
  <si>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</si>
  <si>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</si>
  <si>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</si>
  <si>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</si>
  <si>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</si>
  <si>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</si>
  <si>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</si>
  <si>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</si>
  <si>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</si>
  <si>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</si>
  <si>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</si>
  <si>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</si>
  <si>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</si>
  <si>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</si>
  <si>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</si>
  <si>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</si>
  <si>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</si>
  <si>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</si>
  <si>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</si>
  <si>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</si>
  <si>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</si>
  <si>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</si>
  <si>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</si>
  <si>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</si>
  <si>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</si>
  <si>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</si>
  <si>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</si>
  <si>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</si>
  <si>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</si>
  <si>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</si>
  <si>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</si>
  <si>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</si>
  <si>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</si>
  <si>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</si>
  <si>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</si>
  <si>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</si>
  <si>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</si>
  <si>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</si>
  <si>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</si>
  <si>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</si>
  <si>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</si>
  <si>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</si>
  <si>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</si>
  <si>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</si>
  <si>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</si>
  <si>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</si>
  <si>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</si>
  <si>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</si>
  <si>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</si>
  <si>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</si>
  <si>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</si>
  <si>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</si>
  <si>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</si>
  <si>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</si>
  <si>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</si>
  <si>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</si>
  <si>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</si>
  <si>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</si>
  <si>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</si>
  <si>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</si>
  <si>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</si>
  <si>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</si>
  <si>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</si>
  <si>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</si>
  <si>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</si>
  <si>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</si>
  <si>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</si>
  <si>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</si>
  <si>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</si>
  <si>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</si>
  <si>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</si>
  <si>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</si>
  <si>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</si>
  <si>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</si>
  <si>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</si>
  <si>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</si>
  <si>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</si>
  <si>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</si>
  <si>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</si>
  <si>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</si>
  <si>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</si>
  <si>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</si>
  <si>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</si>
  <si>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</si>
  <si>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</si>
  <si>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</si>
  <si>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</si>
  <si>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</si>
  <si>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</si>
  <si>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</si>
  <si>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</si>
  <si>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</si>
  <si>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</si>
  <si>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</si>
  <si>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</si>
  <si>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</si>
  <si>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</si>
  <si>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</si>
  <si>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</si>
  <si>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</si>
  <si>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</si>
  <si>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</si>
  <si>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</si>
  <si>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</si>
  <si>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</si>
  <si>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</si>
  <si>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</si>
  <si>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</si>
  <si>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</si>
  <si>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</si>
  <si>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</si>
  <si>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</si>
  <si>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</si>
  <si>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</si>
  <si>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</si>
  <si>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</si>
  <si>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</si>
  <si>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</si>
  <si>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</si>
  <si>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</si>
  <si>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</si>
  <si>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</si>
  <si>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</si>
  <si>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</si>
  <si>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</si>
  <si>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</si>
  <si>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</si>
  <si>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</si>
  <si>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</si>
  <si>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</si>
  <si>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</si>
  <si>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</si>
  <si>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</si>
  <si>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</si>
  <si>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</si>
  <si>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</si>
  <si>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</si>
  <si>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</si>
  <si>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</si>
  <si>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</si>
  <si>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</si>
  <si>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</si>
  <si>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</si>
  <si>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</si>
  <si>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</si>
  <si>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</si>
  <si>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</si>
  <si>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</si>
  <si>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</si>
  <si>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</si>
  <si>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</si>
  <si>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</si>
  <si>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</si>
  <si>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</si>
  <si>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</si>
  <si>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</si>
  <si>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</si>
  <si>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</si>
  <si>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</si>
  <si>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</si>
  <si>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</si>
  <si>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</si>
  <si>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</si>
  <si>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</si>
  <si>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</si>
  <si>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</si>
  <si>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</si>
  <si>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</si>
  <si>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</si>
  <si>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</si>
  <si>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</si>
  <si>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</si>
  <si>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</si>
  <si>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</si>
  <si>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</si>
  <si>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</si>
  <si>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</si>
  <si>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</si>
  <si>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</si>
  <si>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</si>
  <si>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</si>
  <si>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</si>
  <si>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</si>
  <si>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</si>
  <si>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</si>
  <si>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</si>
  <si>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</si>
  <si>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</si>
  <si>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</si>
  <si>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</si>
  <si>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</si>
  <si>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</si>
  <si>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</si>
  <si>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</si>
  <si>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</si>
  <si>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</si>
  <si>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</si>
  <si>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</si>
  <si>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</si>
  <si>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</si>
  <si>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</si>
  <si>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</si>
  <si>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</si>
  <si>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</si>
  <si>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</si>
  <si>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</si>
  <si>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</si>
  <si>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</si>
  <si>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</si>
  <si>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</si>
  <si>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</si>
  <si>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</si>
  <si>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</si>
  <si>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</si>
  <si>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</si>
  <si>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</si>
  <si>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</si>
  <si>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</si>
  <si>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</si>
  <si>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</si>
  <si>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</si>
  <si>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</si>
  <si>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</si>
  <si>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</si>
  <si>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</si>
  <si>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</si>
  <si>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</si>
  <si>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</si>
  <si>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</si>
  <si>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</si>
  <si>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</si>
  <si>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</si>
  <si>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</si>
  <si>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</si>
  <si>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</si>
  <si>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</si>
  <si>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</si>
  <si>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</si>
  <si>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</si>
  <si>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</si>
  <si>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</si>
  <si>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</si>
  <si>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</si>
  <si>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</si>
  <si>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</si>
  <si>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</si>
  <si>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</si>
  <si>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</si>
  <si>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</si>
  <si>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</si>
  <si>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</si>
  <si>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</si>
  <si>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</si>
  <si>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</si>
  <si>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</si>
  <si>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</si>
  <si>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</si>
  <si>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</si>
  <si>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</si>
  <si>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</si>
  <si>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</si>
  <si>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</si>
  <si>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</si>
  <si>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</si>
  <si>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</si>
  <si>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</si>
  <si>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</si>
  <si>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</si>
  <si>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</si>
  <si>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</si>
  <si>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</si>
  <si>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</si>
  <si>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</si>
  <si>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</si>
  <si>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</si>
  <si>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</si>
  <si>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</si>
  <si>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</si>
  <si>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</si>
  <si>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</si>
  <si>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</si>
  <si>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</si>
  <si>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</si>
  <si>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</si>
  <si>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</si>
  <si>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</si>
  <si>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</si>
  <si>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</si>
  <si>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</si>
  <si>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</si>
  <si>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</si>
  <si>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</si>
  <si>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</si>
  <si>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</si>
  <si>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</si>
  <si>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</si>
  <si>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</si>
  <si>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</si>
  <si>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</si>
  <si>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</si>
  <si>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</si>
  <si>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</si>
  <si>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</si>
  <si>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</si>
  <si>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</si>
  <si>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</si>
  <si>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</si>
  <si>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</si>
  <si>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</si>
  <si>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</si>
  <si>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</si>
  <si>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</si>
  <si>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</si>
  <si>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</si>
  <si>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</si>
  <si>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</si>
  <si>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</si>
  <si>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</si>
  <si>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</si>
  <si>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</si>
  <si>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</si>
  <si>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</si>
  <si>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</si>
  <si>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</si>
  <si>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</si>
  <si>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</si>
  <si>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</si>
  <si>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</si>
  <si>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</si>
  <si>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</si>
  <si>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</si>
  <si>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</si>
  <si>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</si>
  <si>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</si>
  <si>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</si>
  <si>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</si>
  <si>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</si>
  <si>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</si>
  <si>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</si>
  <si>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</si>
  <si>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</si>
  <si>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</si>
  <si>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</si>
  <si>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</si>
  <si>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</si>
  <si>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</si>
  <si>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</si>
  <si>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</si>
  <si>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</si>
  <si>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</si>
  <si>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</si>
  <si>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</si>
  <si>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</si>
  <si>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</si>
  <si>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</si>
  <si>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</si>
  <si>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</si>
  <si>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</si>
  <si>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</si>
  <si>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</si>
  <si>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</si>
  <si>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</si>
  <si>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</si>
  <si>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</si>
  <si>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</si>
  <si>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</si>
  <si>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</si>
  <si>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</si>
  <si>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</si>
  <si>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</si>
  <si>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</si>
  <si>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</si>
  <si>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</si>
  <si>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</si>
  <si>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</si>
  <si>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</si>
  <si>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</si>
  <si>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</si>
  <si>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</si>
  <si>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</si>
  <si>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</si>
  <si>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</si>
  <si>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</si>
  <si>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</si>
  <si>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</si>
  <si>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</si>
  <si>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</si>
  <si>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</si>
  <si>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</si>
  <si>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</si>
  <si>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</si>
  <si>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</si>
  <si>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</si>
  <si>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</si>
  <si>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</si>
  <si>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</si>
  <si>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</si>
  <si>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</si>
  <si>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</si>
  <si>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</si>
  <si>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</si>
  <si>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</si>
  <si>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</si>
  <si>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</si>
  <si>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</si>
  <si>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</si>
  <si>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</si>
  <si>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</si>
  <si>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</si>
  <si>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</si>
  <si>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</si>
  <si>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</si>
  <si>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</si>
  <si>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</si>
  <si>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</si>
  <si>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</si>
  <si>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</si>
  <si>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</si>
  <si>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</si>
  <si>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</si>
  <si>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</si>
  <si>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</si>
  <si>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</si>
  <si>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</si>
  <si>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</si>
  <si>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</si>
  <si>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</si>
  <si>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</si>
  <si>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</si>
  <si>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</si>
  <si>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</si>
  <si>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</si>
  <si>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</si>
  <si>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</si>
  <si>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</si>
  <si>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</si>
  <si>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</si>
  <si>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</si>
  <si>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</si>
  <si>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</si>
  <si>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</si>
  <si>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</si>
  <si>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</si>
  <si>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</si>
  <si>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</si>
  <si>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</si>
  <si>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</si>
  <si>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</si>
  <si>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</si>
  <si>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</si>
  <si>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</si>
  <si>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</si>
  <si>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</si>
  <si>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</si>
  <si>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</si>
  <si>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</si>
  <si>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</si>
  <si>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</si>
  <si>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</si>
  <si>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</si>
  <si>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</si>
  <si>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</si>
  <si>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</si>
  <si>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</si>
  <si>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</si>
  <si>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</si>
  <si>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</si>
  <si>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</si>
  <si>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</si>
  <si>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</si>
  <si>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</si>
  <si>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</si>
  <si>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</si>
  <si>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</si>
  <si>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</si>
  <si>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</si>
  <si>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</si>
  <si>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</si>
  <si>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</si>
  <si>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</si>
  <si>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</si>
  <si>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</si>
  <si>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</si>
  <si>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</si>
  <si>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</si>
  <si>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</si>
  <si>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</si>
  <si>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</si>
  <si>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</si>
  <si>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</si>
  <si>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</si>
  <si>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</si>
  <si>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</si>
  <si>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</si>
  <si>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</si>
  <si>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</si>
  <si>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</si>
  <si>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</si>
  <si>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</si>
  <si>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</si>
  <si>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</si>
  <si>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</si>
  <si>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</si>
  <si>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</si>
  <si>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</si>
  <si>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</si>
  <si>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</si>
  <si>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</si>
  <si>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</si>
  <si>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</si>
  <si>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</si>
  <si>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</si>
  <si>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</si>
  <si>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</si>
  <si>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</si>
  <si>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</si>
  <si>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</si>
  <si>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</si>
  <si>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</si>
  <si>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</si>
  <si>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</si>
  <si>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</si>
  <si>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</si>
  <si>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</si>
  <si>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</si>
  <si>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</si>
  <si>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</si>
  <si>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</si>
  <si>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</si>
  <si>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</si>
  <si>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</si>
  <si>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</si>
  <si>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</si>
  <si>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</si>
  <si>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</si>
  <si>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</si>
  <si>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</si>
  <si>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</si>
  <si>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</si>
  <si>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</si>
  <si>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</si>
  <si>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</si>
  <si>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</si>
  <si>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</si>
  <si>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</si>
  <si>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</si>
  <si>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</si>
  <si>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</si>
  <si>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</si>
  <si>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</si>
  <si>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</si>
  <si>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</si>
  <si>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</si>
  <si>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</si>
  <si>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</si>
  <si>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</si>
  <si>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</si>
  <si>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</si>
  <si>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</si>
  <si>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</si>
  <si>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</si>
  <si>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</si>
  <si>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</si>
  <si>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</si>
  <si>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</si>
  <si>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</si>
  <si>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</si>
  <si>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</si>
  <si>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</si>
  <si>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</si>
  <si>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</si>
  <si>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</si>
  <si>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</si>
  <si>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</si>
  <si>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</si>
  <si>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</si>
  <si>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</si>
  <si>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</si>
  <si>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</si>
  <si>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</si>
  <si>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</si>
  <si>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</si>
  <si>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</si>
  <si>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</si>
  <si>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</si>
  <si>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</si>
  <si>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</si>
  <si>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</si>
  <si>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</si>
  <si>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</si>
  <si>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</si>
  <si>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</si>
  <si>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</si>
  <si>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</si>
  <si>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</si>
  <si>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</si>
  <si>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</si>
  <si>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</si>
  <si>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</si>
  <si>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</si>
  <si>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</si>
  <si>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</si>
  <si>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</si>
  <si>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</si>
  <si>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</si>
  <si>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</si>
  <si>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</si>
  <si>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</si>
  <si>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</si>
  <si>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</si>
  <si>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</si>
  <si>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</si>
  <si>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</si>
  <si>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</si>
  <si>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</si>
  <si>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</si>
  <si>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</si>
  <si>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</si>
  <si>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</si>
  <si>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</si>
  <si>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</si>
  <si>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</si>
  <si>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</si>
  <si>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</si>
  <si>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</si>
  <si>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</si>
  <si>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</si>
  <si>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</si>
  <si>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</si>
  <si>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</si>
  <si>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</si>
  <si>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</si>
  <si>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</si>
  <si>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</si>
  <si>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</si>
  <si>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</si>
  <si>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</si>
  <si>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</si>
  <si>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</si>
  <si>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</si>
  <si>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</si>
  <si>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</si>
  <si>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</si>
  <si>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</si>
  <si>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</si>
  <si>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</si>
  <si>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</si>
  <si>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</si>
  <si>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</si>
  <si>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</si>
  <si>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</si>
  <si>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</si>
  <si>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</si>
  <si>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</si>
  <si>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</si>
  <si>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</si>
  <si>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</si>
  <si>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</si>
  <si>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</si>
  <si>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</si>
  <si>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</si>
  <si>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</si>
  <si>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</si>
  <si>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</si>
  <si>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</si>
  <si>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</si>
  <si>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</si>
  <si>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</si>
  <si>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</si>
  <si>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</si>
  <si>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</si>
  <si>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</si>
  <si>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</si>
  <si>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</si>
  <si>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</si>
  <si>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</si>
  <si>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</si>
  <si>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</si>
  <si>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</si>
  <si>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</si>
  <si>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</si>
  <si>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</si>
  <si>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</si>
  <si>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</si>
  <si>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</si>
  <si>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</si>
  <si>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</si>
  <si>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</si>
  <si>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</si>
  <si>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</si>
  <si>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</si>
  <si>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</si>
  <si>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</si>
  <si>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</si>
  <si>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</si>
  <si>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</si>
  <si>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</si>
  <si>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</si>
  <si>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</si>
  <si>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</si>
  <si>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</si>
  <si>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</si>
  <si>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</si>
  <si>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</si>
  <si>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</si>
  <si>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</si>
  <si>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</si>
  <si>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</si>
  <si>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</si>
  <si>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</si>
  <si>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</si>
  <si>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</si>
  <si>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</si>
  <si>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</si>
  <si>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</si>
  <si>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</si>
  <si>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</si>
  <si>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</si>
  <si>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</si>
  <si>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</si>
  <si>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</si>
  <si>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</si>
  <si>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</si>
  <si>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</si>
  <si>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</si>
  <si>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</si>
  <si>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</si>
  <si>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</si>
  <si>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</si>
  <si>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</si>
  <si>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</si>
  <si>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</si>
  <si>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</si>
  <si>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</si>
  <si>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</si>
  <si>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</si>
  <si>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</si>
  <si>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</si>
  <si>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</si>
  <si>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</si>
  <si>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</si>
  <si>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</si>
  <si>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</si>
  <si>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</si>
  <si>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</si>
  <si>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</si>
  <si>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</si>
  <si>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</si>
  <si>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</si>
  <si>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</si>
  <si>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</si>
  <si>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</si>
  <si>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</si>
  <si>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</si>
  <si>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</si>
  <si>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</si>
  <si>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</si>
  <si>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</si>
  <si>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</si>
  <si>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</si>
  <si>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</si>
  <si>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</si>
  <si>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</si>
  <si>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</si>
  <si>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</si>
  <si>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</si>
  <si>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</si>
  <si>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</si>
  <si>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</si>
  <si>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</si>
  <si>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</si>
  <si>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</si>
  <si>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</si>
  <si>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</si>
  <si>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</si>
  <si>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</si>
  <si>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</si>
  <si>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</si>
  <si>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</si>
  <si>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</si>
  <si>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</si>
  <si>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</si>
  <si>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</si>
  <si>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</si>
  <si>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</si>
  <si>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</si>
  <si>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</si>
  <si>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</si>
  <si>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</si>
  <si>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</si>
  <si>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</si>
  <si>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</si>
  <si>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</si>
  <si>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</si>
  <si>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</si>
  <si>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</si>
  <si>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</si>
  <si>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</si>
  <si>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</si>
  <si>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</si>
  <si>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</si>
  <si>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</si>
  <si>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</si>
  <si>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</si>
  <si>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</si>
  <si>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</si>
  <si>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</si>
  <si>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</si>
  <si>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</si>
  <si>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</si>
  <si>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</si>
  <si>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</si>
  <si>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</si>
  <si>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</si>
  <si>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</si>
  <si>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</si>
  <si>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</si>
  <si>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</si>
  <si>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</si>
  <si>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</si>
  <si>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</si>
  <si>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</si>
  <si>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</si>
  <si>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</si>
  <si>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</si>
  <si>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</si>
  <si>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</si>
  <si>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</si>
  <si>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</si>
  <si>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</si>
  <si>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</si>
  <si>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</si>
  <si>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</si>
  <si>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</si>
  <si>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</si>
  <si>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</si>
  <si>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</si>
  <si>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</si>
  <si>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</si>
  <si>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</si>
  <si>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</si>
  <si>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</si>
  <si>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</si>
  <si>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</si>
  <si>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</si>
  <si>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</si>
  <si>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</si>
  <si>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</si>
  <si>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</si>
  <si>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</si>
  <si>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</si>
  <si>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</si>
  <si>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</si>
  <si>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</si>
  <si>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</si>
  <si>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</si>
  <si>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</si>
  <si>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</si>
  <si>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</si>
  <si>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</si>
  <si>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</si>
  <si>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</si>
  <si>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</si>
  <si>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</si>
  <si>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</si>
  <si>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</si>
  <si>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</si>
  <si>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</si>
  <si>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</si>
  <si>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</si>
  <si>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</si>
  <si>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</si>
  <si>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</si>
  <si>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</si>
  <si>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</si>
  <si>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</si>
  <si>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</si>
  <si>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</si>
  <si>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</si>
  <si>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</si>
  <si>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</si>
  <si>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</si>
  <si>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</si>
  <si>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</si>
  <si>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</si>
  <si>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</si>
  <si>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</si>
  <si>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</si>
  <si>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</si>
  <si>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</si>
  <si>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</si>
  <si>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</si>
  <si>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</si>
  <si>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</si>
  <si>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</si>
  <si>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</si>
  <si>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</si>
  <si>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</si>
  <si>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</si>
  <si>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</si>
  <si>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</si>
  <si>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</si>
  <si>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</si>
  <si>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</si>
  <si>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</si>
  <si>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</si>
  <si>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</si>
  <si>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</si>
  <si>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</si>
  <si>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</si>
  <si>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</si>
  <si>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</si>
  <si>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</si>
  <si>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</si>
  <si>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</si>
  <si>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</si>
  <si>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</si>
  <si>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</si>
  <si>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</si>
  <si>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</si>
  <si>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</si>
  <si>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</si>
  <si>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</si>
  <si>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</si>
  <si>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</si>
  <si>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</si>
  <si>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</si>
  <si>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</si>
  <si>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</si>
  <si>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</si>
  <si>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</si>
  <si>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</si>
  <si>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</si>
  <si>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</si>
  <si>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</si>
  <si>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</si>
  <si>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</si>
  <si>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</si>
  <si>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</si>
  <si>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</si>
  <si>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</si>
  <si>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</si>
  <si>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</si>
  <si>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</si>
  <si>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</si>
  <si>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</si>
  <si>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</si>
  <si>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</si>
  <si>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</si>
  <si>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</si>
  <si>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</si>
  <si>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</si>
  <si>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</si>
  <si>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</si>
  <si>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</si>
  <si>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</si>
  <si>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</si>
  <si>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</si>
  <si>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</si>
  <si>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</si>
  <si>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</si>
  <si>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</si>
  <si>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</si>
  <si>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</si>
  <si>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</si>
  <si>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</si>
  <si>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</si>
  <si>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</si>
  <si>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</si>
  <si>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</si>
  <si>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</si>
  <si>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</si>
  <si>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</si>
  <si>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</si>
  <si>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</si>
  <si>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</si>
  <si>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</si>
  <si>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</si>
  <si>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</si>
  <si>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</si>
  <si>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</si>
  <si>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</si>
  <si>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</si>
  <si>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</si>
  <si>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</si>
  <si>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</si>
  <si>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</si>
  <si>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</si>
  <si>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</si>
  <si>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</si>
  <si>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</si>
  <si>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</si>
  <si>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</si>
  <si>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</si>
  <si>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</si>
  <si>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</si>
  <si>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</si>
  <si>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</si>
  <si>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</si>
  <si>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</si>
  <si>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</si>
  <si>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</si>
  <si>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</si>
  <si>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</si>
  <si>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</si>
  <si>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</si>
  <si>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</si>
  <si>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</si>
  <si>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</si>
  <si>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</si>
  <si>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</si>
  <si>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</si>
  <si>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</si>
  <si>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</si>
  <si>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</si>
  <si>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</si>
  <si>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</si>
  <si>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</si>
  <si>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</si>
  <si>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</si>
  <si>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</si>
  <si>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</si>
  <si>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</si>
  <si>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</si>
  <si>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</si>
  <si>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</si>
  <si>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</si>
  <si>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</si>
  <si>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</si>
  <si>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</si>
  <si>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</si>
  <si>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</si>
  <si>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</si>
  <si>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</si>
  <si>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</si>
  <si>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</si>
  <si>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</si>
  <si>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</si>
  <si>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</si>
  <si>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</si>
  <si>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</si>
  <si>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</si>
  <si>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</si>
  <si>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</si>
  <si>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</si>
  <si>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</si>
  <si>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</si>
  <si>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</si>
  <si>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</si>
  <si>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</si>
  <si>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</si>
  <si>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</si>
  <si>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</si>
  <si>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</si>
  <si>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</si>
  <si>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</si>
  <si>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</si>
  <si>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</si>
  <si>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</si>
  <si>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</si>
  <si>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</si>
  <si>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</si>
  <si>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</si>
  <si>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</si>
  <si>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</si>
  <si>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</si>
  <si>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</si>
  <si>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</si>
  <si>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</si>
  <si>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</si>
  <si>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</si>
  <si>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</si>
  <si>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</si>
  <si>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</si>
  <si>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</si>
  <si>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</si>
  <si>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</si>
  <si>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</si>
  <si>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</si>
  <si>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</si>
  <si>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</si>
  <si>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</si>
  <si>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</si>
  <si>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</si>
  <si>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</si>
  <si>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</si>
  <si>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</si>
  <si>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</si>
  <si>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</si>
  <si>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</si>
  <si>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</si>
  <si>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</si>
  <si>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</si>
  <si>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</si>
  <si>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</si>
  <si>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</si>
  <si>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</si>
  <si>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</si>
  <si>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</si>
  <si>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</si>
  <si>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</si>
  <si>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</si>
  <si>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</si>
  <si>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</si>
  <si>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</si>
  <si>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</si>
  <si>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</si>
  <si>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</si>
  <si>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</si>
  <si>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</si>
  <si>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</si>
  <si>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</si>
  <si>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</si>
  <si>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</si>
  <si>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</si>
  <si>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</si>
  <si>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</si>
  <si>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</si>
  <si>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</si>
  <si>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</si>
  <si>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</si>
  <si>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</si>
  <si>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</si>
  <si>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</si>
  <si>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</si>
  <si>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</si>
  <si>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</si>
  <si>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</si>
  <si>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</si>
  <si>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</si>
  <si>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</si>
  <si>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</si>
  <si>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</si>
  <si>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</si>
  <si>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</si>
  <si>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</si>
  <si>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</si>
  <si>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</si>
  <si>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</si>
  <si>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</si>
  <si>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</si>
  <si>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</si>
  <si>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</si>
  <si>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</si>
  <si>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</si>
  <si>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</si>
  <si>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</si>
  <si>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</si>
  <si>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</si>
  <si>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</si>
  <si>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</si>
  <si>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</si>
  <si>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</si>
  <si>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</si>
  <si>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</si>
  <si>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</si>
  <si>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</si>
  <si>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</si>
  <si>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</si>
  <si>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</si>
  <si>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</si>
  <si>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</si>
  <si>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</si>
  <si>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</si>
  <si>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</si>
  <si>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</si>
  <si>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</si>
  <si>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</si>
  <si>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</si>
  <si>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</si>
  <si>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</si>
  <si>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</si>
  <si>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</si>
  <si>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</si>
  <si>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</si>
  <si>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</si>
  <si>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</si>
  <si>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</si>
  <si>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</si>
  <si>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</si>
  <si>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</si>
  <si>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</si>
  <si>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</si>
  <si>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</si>
  <si>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</si>
  <si>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</si>
  <si>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</si>
  <si>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</si>
  <si>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</si>
  <si>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</si>
  <si>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</si>
  <si>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</si>
  <si>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</si>
  <si>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</si>
  <si>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</si>
  <si>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</si>
  <si>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</si>
  <si>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</si>
  <si>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</si>
  <si>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</si>
  <si>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</si>
  <si>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</si>
  <si>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</si>
  <si>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</si>
  <si>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</si>
  <si>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</si>
  <si>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</si>
  <si>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</si>
  <si>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</si>
  <si>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</si>
  <si>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</si>
  <si>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</si>
  <si>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</si>
  <si>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</si>
  <si>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</si>
  <si>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</si>
  <si>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</si>
  <si>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</si>
  <si>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</si>
  <si>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</si>
  <si>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</si>
  <si>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</si>
  <si>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</si>
  <si>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</si>
  <si>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</si>
  <si>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</si>
  <si>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</si>
  <si>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</si>
  <si>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</si>
  <si>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</si>
  <si>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</si>
  <si>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</si>
  <si>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</si>
  <si>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</si>
  <si>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</si>
  <si>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</si>
  <si>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</si>
  <si>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</si>
  <si>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</si>
  <si>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</si>
  <si>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</si>
  <si>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</si>
  <si>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</si>
  <si>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</si>
  <si>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</si>
  <si>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</si>
  <si>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</si>
  <si>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</si>
  <si>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</si>
  <si>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</si>
  <si>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</si>
  <si>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</si>
  <si>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</si>
  <si>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</si>
  <si>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</si>
  <si>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</si>
  <si>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</si>
  <si>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</si>
  <si>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</si>
  <si>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</si>
  <si>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</si>
  <si>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</si>
  <si>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</si>
  <si>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</si>
  <si>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</si>
  <si>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</si>
  <si>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</si>
  <si>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</si>
  <si>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</si>
  <si>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</si>
  <si>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</si>
  <si>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</si>
  <si>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</si>
  <si>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</si>
  <si>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</si>
  <si>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</si>
  <si>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</si>
  <si>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</si>
  <si>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</si>
  <si>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</si>
  <si>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</si>
  <si>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</si>
  <si>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</si>
  <si>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</si>
  <si>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</si>
  <si>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</si>
  <si>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</si>
  <si>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</si>
  <si>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</si>
  <si>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</si>
  <si>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</si>
  <si>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</si>
  <si>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</si>
  <si>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</si>
  <si>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</si>
  <si>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</si>
  <si>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</si>
  <si>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</si>
  <si>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</si>
  <si>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</si>
  <si>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</si>
  <si>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</si>
  <si>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</si>
  <si>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</si>
  <si>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</si>
  <si>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</si>
  <si>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</si>
  <si>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</si>
  <si>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</si>
  <si>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</si>
  <si>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</si>
  <si>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</si>
  <si>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</si>
  <si>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</si>
  <si>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</si>
  <si>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</si>
  <si>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</si>
  <si>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</si>
  <si>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</si>
  <si>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</si>
  <si>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</si>
  <si>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</si>
  <si>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</si>
  <si>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</si>
  <si>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</si>
  <si>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</si>
  <si>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</si>
  <si>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</si>
  <si>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</si>
  <si>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</si>
  <si>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</si>
  <si>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</si>
  <si>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</si>
  <si>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</si>
  <si>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</si>
  <si>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</si>
  <si>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</si>
  <si>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</si>
  <si>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</si>
  <si>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</si>
  <si>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</si>
  <si>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</si>
  <si>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</si>
  <si>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</si>
  <si>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</si>
  <si>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</si>
  <si>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</si>
  <si>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</si>
  <si>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</si>
  <si>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</si>
  <si>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</si>
  <si>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</si>
  <si>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</si>
  <si>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</si>
  <si>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</si>
  <si>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</si>
  <si>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</si>
  <si>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</si>
  <si>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</si>
  <si>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</si>
  <si>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</si>
  <si>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</si>
  <si>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</si>
  <si>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</si>
  <si>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</si>
  <si>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</si>
  <si>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</si>
  <si>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</si>
  <si>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</si>
  <si>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</si>
  <si>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</si>
  <si>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</si>
  <si>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</si>
  <si>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</si>
  <si>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</si>
  <si>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</si>
  <si>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</si>
  <si>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</si>
  <si>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</si>
  <si>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</si>
  <si>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</si>
  <si>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</si>
  <si>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</si>
  <si>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</si>
  <si>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</si>
  <si>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</si>
  <si>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</si>
  <si>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</si>
  <si>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</si>
  <si>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</si>
  <si>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</si>
  <si>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</si>
  <si>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</si>
  <si>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</si>
  <si>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</si>
  <si>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</si>
  <si>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</si>
  <si>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</si>
  <si>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</si>
  <si>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</si>
  <si>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</si>
  <si>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</si>
  <si>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</si>
  <si>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</si>
  <si>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</si>
  <si>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</si>
  <si>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</si>
  <si>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</si>
  <si>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</si>
  <si>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</si>
  <si>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</si>
  <si>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</si>
  <si>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</si>
  <si>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</si>
  <si>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</si>
  <si>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</si>
  <si>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</si>
  <si>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</si>
  <si>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</si>
  <si>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</si>
  <si>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</si>
  <si>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</si>
  <si>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</si>
  <si>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</si>
  <si>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</si>
  <si>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</si>
  <si>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</si>
  <si>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</si>
  <si>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</si>
  <si>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</si>
  <si>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</si>
  <si>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</si>
  <si>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</si>
  <si>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</si>
  <si>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</si>
  <si>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</si>
  <si>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</si>
  <si>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</si>
  <si>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</si>
  <si>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</si>
  <si>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</si>
  <si>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</si>
  <si>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</si>
  <si>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</si>
  <si>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</si>
  <si>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</si>
  <si>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</si>
  <si>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</si>
  <si>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</si>
  <si>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</si>
  <si>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</si>
  <si>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</si>
  <si>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</si>
  <si>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</si>
  <si>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</si>
  <si>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</si>
  <si>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</si>
  <si>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</si>
  <si>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</si>
  <si>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</si>
  <si>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</si>
  <si>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</si>
  <si>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</si>
  <si>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</si>
  <si>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</si>
  <si>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</si>
  <si>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</si>
  <si>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</si>
  <si>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</si>
  <si>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</si>
  <si>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</si>
  <si>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</si>
  <si>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</si>
  <si>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</si>
  <si>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</si>
  <si>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</si>
  <si>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</si>
  <si>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</si>
  <si>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</si>
  <si>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</si>
  <si>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</si>
  <si>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</si>
  <si>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</si>
  <si>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</si>
  <si>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</si>
  <si>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</si>
  <si>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</si>
  <si>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</si>
  <si>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</si>
  <si>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</si>
  <si>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</si>
  <si>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</si>
  <si>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</si>
  <si>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</si>
  <si>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</si>
  <si>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</si>
  <si>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</si>
  <si>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</si>
  <si>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</si>
  <si>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</si>
  <si>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</si>
  <si>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</si>
  <si>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</si>
  <si>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</si>
  <si>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</si>
  <si>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</si>
  <si>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</si>
  <si>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</si>
  <si>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</si>
  <si>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</si>
  <si>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</si>
  <si>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</si>
  <si>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</si>
  <si>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</si>
  <si>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</si>
  <si>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</si>
  <si>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</si>
  <si>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</si>
  <si>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</si>
  <si>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</si>
  <si>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</si>
  <si>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</si>
  <si>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</si>
  <si>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</si>
  <si>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</si>
  <si>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</si>
  <si>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</si>
  <si>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</si>
  <si>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</si>
  <si>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</si>
  <si>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</si>
  <si>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</si>
  <si>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</si>
  <si>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</si>
  <si>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</si>
  <si>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</si>
  <si>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</si>
  <si>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</si>
  <si>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</si>
  <si>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</si>
  <si>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</si>
  <si>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</si>
  <si>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</si>
  <si>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</si>
  <si>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</si>
  <si>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</si>
  <si>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</si>
  <si>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</si>
  <si>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</si>
  <si>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</si>
  <si>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</si>
  <si>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</si>
  <si>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</si>
  <si>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</si>
  <si>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</si>
  <si>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</si>
  <si>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</si>
  <si>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</si>
  <si>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</si>
  <si>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</si>
  <si>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</si>
  <si>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</si>
  <si>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</si>
  <si>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</si>
  <si>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</si>
  <si>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</si>
  <si>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</si>
  <si>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</si>
  <si>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</si>
  <si>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</si>
  <si>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</si>
  <si>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</si>
  <si>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</si>
  <si>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</si>
  <si>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</si>
  <si>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</si>
  <si>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</si>
  <si>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</si>
  <si>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</si>
  <si>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</si>
  <si>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</si>
  <si>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</si>
  <si>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</si>
  <si>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</si>
  <si>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</si>
  <si>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</si>
  <si>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</si>
  <si>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</si>
  <si>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</si>
  <si>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</si>
  <si>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</si>
  <si>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</si>
  <si>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</si>
  <si>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</si>
  <si>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</si>
  <si>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</si>
  <si>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</si>
  <si>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</si>
  <si>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</si>
  <si>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</si>
  <si>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</si>
  <si>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</si>
  <si>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</si>
  <si>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</si>
  <si>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</si>
  <si>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</si>
  <si>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</si>
  <si>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</si>
  <si>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</si>
  <si>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</si>
  <si>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</si>
  <si>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</si>
  <si>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</si>
  <si>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</si>
  <si>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</si>
  <si>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</si>
  <si>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</si>
  <si>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</si>
  <si>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</si>
  <si>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</si>
  <si>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</si>
  <si>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</si>
  <si>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</si>
  <si>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</si>
  <si>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</si>
  <si>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</si>
  <si>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</si>
  <si>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</si>
  <si>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</si>
  <si>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</si>
  <si>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</si>
  <si>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</si>
  <si>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</si>
  <si>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</si>
  <si>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</si>
  <si>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</si>
  <si>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</si>
  <si>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</si>
  <si>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</si>
  <si>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</si>
  <si>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</si>
  <si>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</si>
  <si>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</si>
  <si>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</si>
  <si>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</si>
  <si>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</si>
  <si>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</si>
  <si>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</si>
  <si>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</si>
  <si>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</si>
  <si>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</si>
  <si>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</si>
  <si>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</si>
  <si>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</si>
  <si>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</si>
  <si>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</si>
  <si>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</si>
  <si>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</si>
  <si>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</si>
  <si>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</si>
  <si>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</si>
  <si>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</si>
  <si>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</si>
  <si>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</si>
  <si>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</si>
  <si>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</si>
  <si>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</si>
  <si>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</si>
  <si>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</si>
  <si>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</si>
  <si>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</si>
  <si>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</si>
  <si>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</si>
  <si>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</si>
  <si>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</si>
  <si>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</si>
  <si>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</si>
  <si>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</si>
  <si>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</si>
  <si>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</si>
  <si>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</si>
  <si>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</si>
  <si>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</si>
  <si>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</si>
  <si>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</si>
  <si>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</si>
  <si>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</si>
  <si>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</si>
  <si>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</si>
  <si>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</si>
  <si>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</si>
  <si>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</si>
  <si>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</si>
  <si>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</si>
  <si>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</si>
  <si>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</si>
  <si>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</si>
  <si>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</si>
  <si>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</si>
  <si>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</si>
  <si>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</si>
  <si>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</si>
  <si>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</si>
  <si>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</si>
  <si>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</si>
  <si>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</si>
  <si>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</si>
  <si>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</si>
  <si>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</si>
  <si>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</si>
  <si>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</si>
  <si>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</si>
  <si>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</si>
  <si>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</si>
  <si>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</si>
  <si>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</si>
  <si>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</si>
  <si>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</si>
  <si>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</si>
  <si>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</si>
  <si>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</si>
  <si>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</si>
  <si>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</si>
  <si>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</si>
  <si>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</si>
  <si>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</si>
  <si>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</si>
  <si>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</si>
  <si>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</si>
  <si>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</si>
  <si>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</si>
  <si>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</si>
  <si>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</si>
  <si>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</si>
  <si>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</si>
  <si>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</si>
  <si>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</si>
  <si>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</si>
  <si>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</si>
  <si>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</si>
  <si>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</si>
  <si>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</si>
  <si>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</si>
  <si>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</si>
  <si>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</si>
  <si>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</si>
  <si>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</si>
  <si>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</si>
  <si>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</si>
  <si>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</si>
  <si>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</si>
  <si>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</si>
  <si>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</si>
  <si>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</si>
  <si>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</si>
  <si>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</si>
  <si>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</si>
  <si>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</si>
  <si>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</si>
  <si>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</si>
  <si>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</si>
  <si>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</si>
  <si>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</si>
  <si>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</si>
  <si>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</si>
  <si>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</si>
  <si>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</si>
  <si>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</si>
  <si>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</si>
  <si>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</si>
  <si>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</si>
  <si>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</si>
  <si>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</si>
  <si>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</si>
  <si>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</si>
  <si>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</si>
  <si>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</si>
  <si>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</si>
  <si>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</si>
  <si>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</si>
  <si>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</si>
  <si>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</si>
  <si>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</si>
  <si>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</si>
  <si>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</si>
  <si>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</si>
  <si>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</si>
  <si>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</si>
  <si>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</si>
  <si>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</si>
  <si>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</si>
  <si>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</si>
  <si>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</si>
  <si>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</si>
  <si>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</si>
  <si>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</si>
  <si>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</si>
  <si>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</si>
  <si>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</si>
  <si>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</si>
  <si>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</si>
  <si>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</si>
  <si>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</si>
  <si>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</si>
  <si>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</si>
  <si>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</si>
  <si>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</si>
  <si>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</si>
  <si>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</si>
  <si>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</si>
  <si>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</si>
  <si>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</si>
  <si>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</si>
  <si>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</si>
  <si>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</si>
  <si>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</si>
  <si>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</si>
  <si>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</si>
  <si>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</si>
  <si>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</si>
  <si>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</si>
  <si>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</si>
  <si>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</si>
  <si>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</si>
  <si>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</si>
  <si>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</si>
  <si>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</si>
  <si>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</si>
  <si>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</si>
  <si>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</si>
  <si>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</si>
  <si>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</si>
  <si>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</si>
  <si>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</si>
  <si>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</si>
  <si>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</si>
  <si>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</si>
  <si>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</si>
  <si>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</si>
  <si>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</si>
  <si>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</si>
  <si>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</si>
  <si>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</si>
  <si>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</si>
  <si>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</si>
  <si>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</si>
  <si>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</si>
  <si>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</si>
  <si>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</si>
  <si>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</si>
  <si>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</si>
  <si>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</si>
  <si>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</si>
  <si>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</si>
  <si>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</si>
  <si>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</si>
  <si>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</si>
  <si>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</si>
  <si>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</si>
  <si>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</si>
  <si>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</si>
  <si>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</si>
  <si>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</si>
  <si>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</si>
  <si>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</si>
  <si>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</si>
  <si>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</si>
  <si>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</si>
  <si>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</si>
  <si>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</si>
  <si>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</si>
  <si>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</si>
  <si>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</si>
  <si>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</si>
  <si>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</si>
  <si>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</si>
  <si>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</si>
  <si>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</si>
  <si>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</si>
  <si>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</si>
  <si>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</si>
  <si>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</si>
  <si>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</si>
  <si>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</si>
  <si>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</si>
  <si>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</si>
  <si>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</si>
  <si>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</si>
  <si>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</si>
  <si>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</si>
  <si>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</si>
  <si>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</si>
  <si>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</si>
  <si>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</si>
  <si>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</si>
  <si>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</si>
  <si>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</si>
  <si>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</si>
  <si>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</si>
  <si>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</si>
  <si>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</si>
  <si>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</si>
  <si>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</si>
  <si>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</si>
  <si>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</si>
  <si>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</si>
  <si>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</si>
  <si>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</si>
  <si>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</si>
  <si>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</si>
  <si>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</si>
  <si>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</si>
  <si>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</si>
  <si>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</si>
  <si>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</si>
  <si>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</si>
  <si>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</si>
  <si>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</si>
  <si>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</si>
  <si>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</si>
  <si>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</si>
  <si>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</si>
  <si>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</si>
  <si>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</si>
  <si>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</si>
  <si>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</si>
  <si>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</si>
  <si>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</si>
  <si>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</si>
  <si>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</si>
  <si>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</si>
  <si>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</si>
  <si>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</si>
  <si>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</si>
  <si>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</si>
  <si>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</si>
  <si>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</si>
  <si>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</si>
  <si>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</si>
  <si>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</si>
  <si>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</si>
  <si>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</si>
  <si>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</si>
  <si>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</si>
  <si>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</si>
  <si>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</si>
  <si>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</si>
  <si>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</si>
  <si>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</si>
  <si>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</si>
  <si>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</si>
  <si>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</si>
  <si>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</si>
  <si>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</si>
  <si>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</si>
  <si>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</si>
  <si>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</si>
  <si>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</si>
  <si>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</si>
  <si>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</si>
  <si>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</si>
  <si>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</si>
  <si>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</si>
  <si>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</si>
  <si>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</si>
  <si>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</si>
  <si>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</si>
  <si>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</si>
  <si>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</si>
  <si>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</si>
  <si>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</si>
  <si>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</si>
  <si>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</si>
  <si>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</si>
  <si>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</si>
  <si>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</si>
  <si>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</si>
  <si>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</si>
  <si>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</si>
  <si>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</si>
  <si>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</si>
  <si>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</si>
  <si>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</si>
  <si>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</si>
  <si>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</si>
  <si>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</si>
  <si>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</si>
  <si>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</si>
  <si>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</si>
  <si>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</si>
  <si>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</si>
  <si>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</si>
  <si>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</si>
  <si>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</si>
  <si>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</si>
  <si>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</si>
  <si>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</si>
  <si>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</si>
  <si>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</si>
  <si>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</si>
  <si>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</si>
  <si>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</si>
  <si>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</si>
  <si>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</si>
  <si>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</si>
  <si>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</si>
  <si>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</si>
  <si>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</si>
  <si>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</si>
  <si>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</si>
  <si>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</si>
  <si>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</si>
  <si>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</si>
  <si>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</si>
  <si>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</si>
  <si>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</si>
  <si>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</si>
  <si>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</si>
  <si>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</si>
  <si>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</si>
  <si>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</si>
  <si>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</si>
  <si>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</si>
  <si>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</si>
  <si>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</si>
  <si>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</si>
  <si>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</si>
  <si>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</si>
  <si>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</si>
  <si>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</si>
  <si>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</si>
  <si>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</si>
  <si>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</si>
  <si>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</si>
  <si>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</si>
  <si>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</si>
  <si>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</si>
  <si>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</si>
  <si>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</si>
  <si>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</si>
  <si>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</si>
  <si>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</si>
  <si>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</si>
  <si>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</si>
  <si>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</si>
  <si>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</si>
  <si>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</si>
  <si>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</si>
  <si>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</si>
  <si>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</si>
  <si>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</si>
  <si>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</si>
  <si>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</si>
  <si>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</si>
  <si>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</si>
  <si>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</si>
  <si>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</si>
  <si>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</si>
  <si>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</si>
  <si>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</si>
  <si>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</si>
  <si>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</si>
  <si>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</si>
  <si>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</si>
  <si>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</si>
  <si>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</si>
  <si>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</si>
  <si>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</si>
  <si>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</si>
  <si>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</si>
  <si>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</si>
  <si>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</si>
  <si>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</si>
  <si>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</si>
  <si>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</si>
  <si>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</si>
  <si>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</si>
  <si>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</si>
  <si>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</si>
  <si>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</si>
  <si>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</si>
  <si>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</si>
  <si>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</si>
  <si>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</si>
  <si>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</si>
  <si>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</si>
  <si>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</si>
  <si>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</si>
  <si>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</si>
  <si>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</si>
  <si>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</si>
  <si>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</si>
  <si>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</si>
  <si>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</si>
  <si>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</si>
  <si>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</si>
  <si>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</si>
  <si>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</si>
  <si>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</si>
  <si>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</si>
  <si>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</si>
  <si>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</si>
  <si>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</si>
  <si>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</si>
  <si>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</si>
  <si>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</si>
  <si>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</si>
  <si>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</si>
  <si>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</si>
  <si>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</si>
  <si>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</si>
  <si>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</si>
  <si>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</si>
  <si>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</si>
  <si>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</si>
  <si>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</si>
  <si>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</si>
  <si>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</si>
  <si>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</si>
  <si>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</si>
  <si>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</si>
  <si>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</si>
  <si>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</si>
  <si>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</si>
  <si>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</si>
  <si>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</si>
  <si>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</si>
  <si>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</si>
  <si>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</si>
  <si>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</si>
  <si>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</si>
  <si>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</si>
  <si>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</si>
  <si>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</si>
  <si>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</si>
  <si>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</si>
  <si>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</si>
  <si>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</si>
  <si>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</si>
  <si>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</si>
  <si>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</si>
  <si>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</si>
  <si>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</si>
  <si>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</si>
  <si>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</si>
  <si>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</si>
  <si>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</si>
  <si>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</si>
  <si>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</si>
  <si>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</si>
  <si>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</si>
  <si>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</si>
  <si>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</si>
  <si>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</si>
  <si>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</si>
  <si>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</si>
  <si>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</si>
  <si>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</si>
  <si>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</si>
  <si>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</si>
  <si>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</si>
  <si>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</si>
  <si>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</si>
  <si>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</si>
  <si>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</si>
  <si>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</si>
  <si>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</si>
  <si>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</si>
  <si>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</si>
  <si>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</si>
  <si>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</si>
  <si>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</si>
  <si>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</si>
  <si>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</si>
  <si>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</si>
  <si>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</si>
  <si>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</si>
  <si>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</si>
  <si>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</si>
  <si>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</si>
  <si>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</si>
  <si>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</si>
  <si>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</si>
  <si>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</si>
  <si>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</si>
  <si>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</si>
  <si>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</si>
  <si>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</si>
  <si>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</si>
  <si>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</si>
  <si>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</si>
  <si>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</si>
  <si>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</si>
  <si>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</si>
  <si>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</si>
  <si>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</si>
  <si>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</si>
  <si>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</si>
  <si>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</si>
  <si>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</si>
  <si>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</si>
  <si>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</si>
  <si>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</si>
  <si>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</si>
  <si>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</si>
  <si>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</si>
  <si>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</si>
  <si>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</si>
  <si>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</si>
  <si>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</si>
  <si>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</si>
  <si>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</si>
  <si>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</si>
  <si>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</si>
  <si>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</si>
  <si>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</si>
  <si>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</si>
  <si>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</si>
  <si>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</si>
  <si>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</si>
  <si>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</si>
  <si>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</si>
  <si>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</si>
  <si>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</si>
  <si>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</si>
  <si>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</si>
  <si>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</si>
  <si>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</si>
  <si>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</si>
  <si>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</si>
  <si>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</si>
  <si>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</si>
  <si>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</si>
  <si>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</si>
  <si>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</si>
  <si>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</si>
  <si>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</si>
  <si>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</si>
  <si>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</si>
  <si>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</si>
  <si>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</si>
  <si>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</si>
  <si>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</si>
  <si>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</si>
  <si>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</si>
  <si>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</si>
  <si>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</si>
  <si>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</si>
  <si>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</si>
  <si>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</si>
  <si>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</si>
  <si>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</si>
  <si>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</si>
  <si>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</si>
  <si>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</si>
  <si>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</si>
  <si>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</si>
  <si>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</si>
  <si>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</si>
  <si>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</si>
  <si>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</si>
  <si>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</si>
  <si>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</si>
  <si>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</si>
  <si>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</si>
  <si>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</si>
  <si>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</si>
  <si>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</si>
  <si>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</si>
  <si>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</si>
  <si>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</si>
  <si>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</si>
  <si>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</si>
  <si>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</si>
  <si>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</si>
  <si>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</si>
  <si>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</si>
  <si>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</si>
  <si>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</si>
  <si>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</si>
  <si>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</si>
  <si>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</si>
  <si>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</si>
  <si>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</si>
  <si>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</si>
  <si>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</si>
  <si>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</si>
  <si>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</si>
  <si>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</si>
  <si>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</si>
  <si>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</si>
  <si>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</si>
  <si>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</si>
  <si>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</si>
  <si>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</si>
  <si>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</si>
  <si>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</si>
  <si>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</si>
  <si>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</si>
  <si>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</si>
  <si>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</si>
  <si>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</si>
  <si>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</si>
  <si>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</si>
  <si>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</si>
  <si>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</si>
  <si>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</si>
  <si>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</si>
  <si>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</si>
  <si>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</si>
  <si>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</si>
  <si>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</si>
  <si>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</si>
  <si>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</si>
  <si>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</si>
  <si>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</si>
  <si>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</si>
  <si>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</si>
  <si>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</si>
  <si>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</si>
  <si>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</si>
  <si>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</si>
  <si>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</si>
  <si>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</si>
  <si>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</si>
  <si>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</si>
  <si>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</si>
  <si>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</si>
  <si>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</si>
  <si>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</si>
  <si>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</si>
  <si>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</si>
  <si>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</si>
  <si>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</si>
  <si>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</si>
  <si>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</si>
  <si>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</si>
  <si>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</si>
  <si>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</si>
  <si>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</si>
  <si>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</si>
  <si>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</si>
  <si>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</si>
  <si>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</si>
  <si>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</si>
  <si>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</si>
  <si>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</si>
  <si>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</si>
  <si>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</si>
  <si>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</si>
  <si>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</si>
  <si>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</si>
  <si>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</si>
  <si>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</si>
  <si>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</si>
  <si>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</si>
  <si>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</si>
  <si>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</si>
  <si>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</si>
  <si>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</si>
  <si>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</si>
  <si>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</si>
  <si>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</si>
  <si>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</si>
  <si>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</si>
  <si>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</si>
  <si>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</si>
  <si>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</si>
  <si>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</si>
  <si>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</si>
  <si>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</si>
  <si>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</si>
  <si>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</si>
  <si>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</si>
  <si>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</si>
  <si>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</si>
  <si>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</si>
  <si>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</si>
  <si>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</si>
  <si>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</si>
  <si>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</si>
  <si>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</si>
  <si>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</si>
  <si>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</si>
  <si>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</si>
  <si>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</si>
  <si>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</si>
  <si>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</si>
  <si>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</si>
  <si>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</si>
  <si>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</si>
  <si>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</si>
  <si>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</si>
  <si>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</si>
  <si>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</si>
  <si>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</si>
  <si>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</si>
  <si>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</si>
  <si>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</si>
  <si>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</si>
  <si>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</si>
  <si>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</si>
  <si>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</si>
  <si>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</si>
  <si>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</si>
  <si>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</si>
  <si>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</si>
  <si>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</si>
  <si>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</si>
  <si>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</si>
  <si>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</si>
  <si>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</si>
  <si>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</si>
  <si>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</si>
  <si>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</si>
  <si>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</si>
  <si>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</si>
  <si>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</si>
  <si>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</si>
  <si>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</si>
  <si>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</si>
  <si>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</si>
  <si>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</si>
  <si>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</si>
  <si>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</si>
  <si>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</si>
  <si>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</si>
  <si>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</si>
  <si>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</si>
  <si>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</si>
  <si>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</si>
  <si>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</si>
  <si>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</si>
  <si>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</si>
  <si>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</si>
  <si>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</si>
  <si>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</si>
  <si>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</si>
  <si>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</si>
  <si>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</si>
  <si>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</si>
  <si>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</si>
  <si>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</si>
  <si>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</si>
  <si>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</si>
  <si>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</si>
  <si>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</si>
  <si>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</si>
  <si>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</si>
  <si>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</si>
  <si>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</si>
  <si>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</si>
  <si>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</si>
  <si>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</si>
  <si>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</si>
  <si>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</si>
  <si>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</si>
  <si>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</si>
  <si>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</si>
  <si>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</si>
  <si>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</si>
  <si>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</si>
  <si>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</si>
  <si>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</si>
  <si>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</si>
  <si>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</si>
  <si>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</si>
  <si>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</si>
  <si>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</si>
  <si>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</si>
  <si>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</si>
  <si>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</si>
  <si>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</si>
  <si>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</si>
  <si>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</si>
  <si>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</si>
  <si>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</si>
  <si>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</si>
  <si>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</si>
  <si>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</si>
  <si>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</si>
  <si>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</si>
  <si>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</si>
  <si>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</si>
  <si>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</si>
  <si>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</si>
  <si>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</si>
  <si>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</si>
  <si>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</si>
  <si>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</si>
  <si>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</si>
  <si>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</si>
  <si>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</si>
  <si>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</si>
  <si>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</si>
  <si>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</si>
  <si>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</si>
  <si>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</si>
  <si>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</si>
  <si>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</si>
  <si>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</si>
  <si>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</si>
  <si>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</si>
  <si>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</si>
  <si>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</si>
  <si>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</si>
  <si>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</si>
  <si>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</si>
  <si>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</si>
  <si>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</si>
  <si>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</si>
  <si>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</si>
  <si>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</si>
  <si>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</si>
  <si>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</si>
  <si>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</si>
  <si>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</si>
  <si>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</si>
  <si>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</si>
  <si>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</si>
  <si>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</si>
  <si>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</si>
  <si>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</si>
  <si>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</si>
  <si>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</si>
  <si>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</si>
  <si>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</si>
  <si>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</si>
  <si>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</si>
  <si>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</si>
  <si>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</si>
  <si>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</si>
  <si>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</si>
  <si>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</si>
  <si>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</si>
  <si>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</si>
  <si>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</si>
  <si>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</si>
  <si>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</si>
  <si>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</si>
  <si>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</si>
  <si>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</si>
  <si>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</si>
  <si>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</si>
  <si>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</si>
  <si>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</si>
  <si>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</si>
  <si>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</si>
  <si>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</si>
  <si>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</si>
  <si>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</si>
  <si>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</si>
  <si>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</si>
  <si>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</si>
  <si>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</si>
  <si>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</si>
  <si>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</si>
  <si>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</si>
  <si>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</si>
  <si>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</si>
  <si>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</si>
  <si>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</si>
  <si>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</si>
  <si>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</si>
  <si>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</si>
  <si>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</si>
  <si>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</si>
  <si>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</si>
  <si>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</si>
  <si>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</si>
  <si>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</si>
  <si>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</si>
  <si>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</si>
  <si>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</si>
  <si>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</si>
  <si>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</si>
  <si>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</si>
  <si>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</si>
  <si>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</si>
  <si>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</si>
  <si>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</si>
  <si>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</si>
  <si>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</si>
  <si>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</si>
  <si>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</si>
  <si>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</si>
  <si>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</si>
  <si>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</si>
  <si>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</si>
  <si>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</si>
  <si>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</si>
  <si>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</si>
  <si>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</si>
  <si>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</si>
  <si>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</si>
  <si>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</si>
  <si>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</si>
  <si>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</si>
  <si>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</si>
  <si>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</si>
  <si>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</si>
  <si>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</si>
  <si>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</si>
  <si>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</si>
  <si>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</si>
  <si>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</si>
  <si>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</si>
  <si>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</si>
  <si>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</si>
  <si>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</si>
  <si>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</si>
  <si>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</si>
  <si>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</si>
  <si>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</si>
  <si>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</si>
  <si>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</si>
  <si>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</si>
  <si>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</si>
  <si>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</si>
  <si>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</si>
  <si>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</si>
  <si>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</si>
  <si>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</si>
  <si>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</si>
  <si>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</si>
  <si>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</si>
  <si>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</si>
  <si>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</si>
  <si>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</si>
  <si>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</si>
  <si>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</si>
  <si>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</si>
  <si>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</si>
  <si>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</si>
  <si>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</si>
  <si>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</si>
  <si>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</si>
  <si>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</si>
  <si>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</si>
  <si>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</si>
  <si>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</si>
  <si>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</si>
  <si>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</si>
  <si>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</si>
  <si>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</si>
  <si>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</si>
  <si>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</si>
  <si>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</si>
  <si>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</si>
  <si>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</si>
  <si>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</si>
  <si>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</si>
  <si>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</si>
  <si>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</si>
  <si>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</si>
  <si>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</si>
  <si>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</si>
  <si>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</si>
  <si>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</si>
  <si>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</si>
  <si>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</si>
  <si>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</si>
  <si>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</si>
  <si>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</si>
  <si>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</si>
  <si>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</si>
  <si>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</si>
  <si>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</si>
  <si>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</si>
  <si>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</si>
  <si>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</si>
  <si>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</si>
  <si>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</si>
  <si>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</si>
  <si>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</si>
  <si>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</si>
  <si>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</si>
  <si>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</si>
  <si>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</si>
  <si>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</si>
  <si>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</si>
  <si>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</si>
  <si>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</si>
  <si>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</si>
  <si>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</si>
  <si>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</si>
  <si>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</si>
  <si>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</si>
  <si>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</si>
  <si>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</si>
  <si>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</si>
  <si>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</si>
  <si>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</si>
  <si>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</si>
  <si>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</si>
  <si>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</si>
  <si>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</si>
  <si>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</si>
  <si>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</si>
  <si>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</si>
  <si>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</si>
  <si>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</si>
  <si>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</si>
  <si>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</si>
  <si>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</si>
  <si>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</si>
  <si>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</si>
  <si>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</si>
  <si>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</si>
  <si>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</si>
  <si>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</si>
  <si>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</si>
  <si>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</si>
  <si>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</si>
  <si>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</si>
  <si>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</si>
  <si>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</si>
  <si>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</si>
  <si>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</si>
  <si>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</si>
  <si>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</si>
  <si>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</si>
  <si>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</si>
  <si>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</si>
  <si>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</si>
  <si>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</si>
  <si>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</si>
  <si>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</si>
  <si>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</si>
  <si>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</si>
  <si>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</si>
  <si>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</si>
  <si>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</si>
  <si>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</si>
  <si>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</si>
  <si>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</si>
  <si>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</si>
  <si>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</si>
  <si>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</si>
  <si>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</si>
  <si>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</si>
  <si>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</si>
  <si>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</si>
  <si>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</si>
  <si>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</si>
  <si>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</si>
  <si>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</si>
  <si>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</si>
  <si>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</si>
  <si>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</si>
  <si>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</si>
  <si>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</si>
  <si>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</si>
  <si>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</si>
  <si>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</si>
  <si>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</si>
  <si>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</si>
  <si>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</si>
  <si>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</si>
  <si>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</si>
  <si>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</si>
  <si>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</si>
  <si>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</si>
  <si>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</si>
  <si>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</si>
  <si>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</si>
  <si>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</si>
  <si>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</si>
  <si>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</si>
  <si>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</si>
  <si>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</si>
  <si>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</si>
  <si>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</si>
  <si>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</si>
  <si>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</si>
  <si>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</si>
  <si>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</si>
  <si>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</si>
  <si>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</si>
  <si>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</si>
  <si>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</si>
  <si>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</si>
  <si>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</si>
  <si>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</si>
  <si>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</si>
  <si>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</si>
  <si>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</si>
  <si>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</si>
  <si>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</si>
  <si>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</si>
  <si>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</si>
  <si>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</si>
  <si>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</si>
  <si>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</si>
  <si>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</si>
  <si>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</si>
  <si>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</si>
  <si>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</si>
  <si>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</si>
  <si>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</si>
  <si>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</si>
  <si>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</si>
  <si>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</si>
  <si>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</si>
  <si>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</si>
  <si>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</si>
  <si>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</si>
  <si>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</si>
  <si>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</si>
  <si>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</si>
  <si>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</si>
  <si>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</si>
  <si>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</si>
  <si>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</si>
  <si>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</si>
  <si>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</si>
  <si>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</si>
  <si>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</si>
  <si>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</si>
  <si>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</si>
  <si>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</si>
  <si>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</si>
  <si>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</si>
  <si>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</si>
  <si>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</si>
  <si>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</si>
  <si>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</si>
  <si>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</si>
  <si>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</si>
  <si>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</si>
  <si>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</si>
  <si>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</si>
  <si>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</si>
  <si>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</si>
  <si>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</si>
  <si>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</si>
  <si>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</si>
  <si>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</si>
  <si>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</si>
  <si>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</si>
  <si>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</si>
  <si>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</si>
  <si>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</si>
  <si>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</si>
  <si>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</si>
  <si>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</si>
  <si>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</si>
  <si>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</si>
  <si>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</si>
  <si>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</si>
  <si>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</si>
  <si>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</si>
  <si>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</si>
  <si>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</si>
  <si>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</si>
  <si>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</si>
  <si>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</si>
  <si>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</si>
  <si>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</si>
  <si>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</si>
  <si>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</si>
  <si>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</si>
  <si>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</si>
  <si>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</si>
  <si>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</si>
  <si>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</si>
  <si>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</si>
  <si>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</si>
  <si>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</si>
  <si>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</si>
  <si>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</si>
  <si>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</si>
  <si>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</si>
  <si>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</si>
  <si>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</si>
  <si>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</si>
  <si>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</si>
  <si>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</si>
  <si>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</si>
  <si>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</si>
  <si>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</si>
  <si>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</si>
  <si>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</si>
  <si>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</si>
  <si>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</si>
  <si>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</si>
  <si>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</si>
  <si>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</si>
  <si>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</si>
  <si>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</si>
  <si>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</si>
  <si>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</si>
  <si>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</si>
  <si>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</si>
  <si>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</si>
  <si>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</si>
  <si>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</si>
  <si>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</si>
  <si>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</si>
  <si>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</si>
  <si>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</si>
  <si>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</si>
  <si>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</si>
  <si>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</si>
  <si>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</si>
  <si>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</si>
  <si>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</si>
  <si>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</si>
  <si>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</si>
  <si>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</si>
  <si>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</si>
  <si>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</si>
  <si>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</si>
  <si>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</si>
  <si>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</si>
  <si>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</si>
  <si>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</si>
  <si>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</si>
  <si>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</si>
  <si>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</si>
  <si>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</si>
  <si>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</si>
  <si>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</si>
  <si>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</si>
  <si>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</si>
  <si>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</si>
  <si>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</si>
  <si>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</si>
  <si>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</si>
  <si>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</si>
  <si>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</si>
  <si>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</si>
  <si>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</si>
  <si>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</si>
  <si>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</si>
  <si>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</si>
  <si>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</si>
  <si>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</si>
  <si>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</si>
  <si>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</si>
  <si>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</si>
  <si>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</si>
  <si>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</si>
  <si>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</si>
  <si>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</si>
  <si>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</si>
  <si>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</si>
  <si>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</si>
  <si>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</si>
  <si>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</si>
  <si>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</si>
  <si>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</si>
  <si>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</si>
  <si>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</si>
  <si>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</si>
  <si>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</si>
  <si>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</si>
  <si>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</si>
  <si>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</si>
  <si>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</si>
  <si>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</si>
  <si>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</si>
  <si>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</si>
  <si>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</si>
  <si>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</si>
  <si>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</si>
  <si>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</si>
  <si>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</si>
  <si>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</si>
  <si>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</si>
  <si>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</si>
  <si>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</si>
  <si>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</si>
  <si>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</si>
  <si>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</si>
  <si>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</si>
  <si>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</si>
  <si>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</si>
  <si>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</si>
  <si>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</si>
  <si>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</si>
  <si>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</si>
  <si>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</si>
  <si>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</si>
  <si>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</si>
  <si>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</si>
  <si>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</si>
  <si>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</si>
  <si>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</si>
  <si>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</si>
  <si>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</si>
  <si>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</si>
  <si>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</si>
  <si>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</si>
  <si>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</si>
  <si>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</si>
  <si>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</si>
  <si>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</si>
  <si>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</si>
  <si>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</si>
  <si>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</si>
  <si>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</si>
  <si>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</si>
  <si>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</si>
  <si>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</si>
  <si>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</si>
  <si>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</si>
  <si>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</si>
  <si>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</si>
  <si>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</si>
  <si>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</si>
  <si>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</si>
  <si>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</si>
  <si>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</si>
  <si>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</si>
  <si>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</si>
  <si>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</si>
  <si>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</si>
  <si>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</si>
  <si>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</si>
  <si>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</si>
  <si>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</si>
  <si>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</si>
  <si>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</si>
  <si>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</si>
  <si>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</si>
  <si>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</si>
  <si>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</si>
  <si>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</si>
  <si>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</si>
  <si>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</si>
  <si>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</si>
  <si>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</si>
  <si>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</si>
  <si>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</si>
  <si>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</si>
  <si>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</si>
  <si>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</si>
  <si>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</si>
  <si>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</si>
  <si>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</si>
  <si>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</si>
  <si>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</si>
  <si>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</si>
  <si>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</si>
  <si>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</si>
  <si>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</si>
  <si>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</si>
  <si>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</si>
  <si>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</si>
  <si>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</si>
  <si>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</si>
  <si>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</si>
  <si>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</si>
  <si>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</si>
  <si>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</si>
  <si>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</si>
  <si>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</si>
  <si>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</si>
  <si>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</si>
  <si>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</si>
  <si>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</si>
  <si>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</si>
  <si>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</si>
  <si>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</si>
  <si>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</si>
  <si>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</si>
  <si>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</si>
  <si>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</si>
  <si>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</si>
  <si>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</si>
  <si>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</si>
  <si>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</si>
  <si>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</si>
  <si>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</si>
  <si>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</si>
  <si>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</si>
  <si>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</si>
  <si>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</si>
  <si>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</si>
  <si>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</si>
  <si>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</si>
  <si>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</si>
  <si>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</si>
  <si>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</si>
  <si>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</si>
  <si>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</si>
  <si>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</si>
  <si>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</si>
  <si>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</si>
  <si>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</si>
  <si>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</si>
  <si>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</si>
  <si>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</si>
  <si>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</si>
  <si>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</si>
  <si>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</si>
  <si>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</si>
  <si>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</si>
  <si>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</si>
  <si>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</si>
  <si>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</si>
  <si>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</si>
  <si>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</si>
  <si>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</si>
  <si>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</si>
  <si>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</si>
  <si>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</si>
  <si>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</si>
  <si>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</si>
  <si>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</si>
  <si>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</si>
  <si>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</si>
  <si>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</si>
  <si>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</si>
  <si>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</si>
  <si>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</si>
  <si>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</si>
  <si>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</si>
  <si>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</si>
  <si>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</si>
  <si>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</si>
  <si>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</si>
  <si>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</si>
  <si>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</si>
  <si>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</si>
  <si>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</si>
  <si>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</si>
  <si>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</si>
  <si>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</si>
  <si>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</si>
  <si>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</si>
  <si>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</si>
  <si>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</si>
  <si>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</si>
  <si>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</si>
  <si>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</si>
  <si>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</si>
  <si>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</si>
  <si>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</si>
  <si>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</si>
  <si>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</si>
  <si>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</si>
  <si>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</si>
  <si>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</si>
  <si>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</si>
  <si>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</si>
  <si>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</si>
  <si>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</si>
  <si>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</si>
  <si>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</si>
  <si>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</si>
  <si>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</si>
  <si>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</si>
  <si>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</si>
  <si>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</si>
  <si>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</si>
  <si>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</si>
  <si>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</si>
  <si>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</si>
  <si>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</si>
  <si>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</si>
  <si>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</si>
  <si>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</si>
  <si>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</si>
  <si>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</si>
  <si>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</si>
  <si>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</si>
  <si>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</si>
  <si>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</si>
  <si>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</si>
  <si>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</si>
  <si>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</si>
  <si>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</si>
  <si>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</si>
  <si>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</si>
  <si>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</si>
  <si>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</si>
  <si>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</si>
  <si>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</si>
  <si>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</si>
  <si>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</si>
  <si>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</si>
  <si>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</si>
  <si>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</si>
  <si>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</si>
  <si>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</si>
  <si>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</si>
  <si>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</si>
  <si>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</si>
  <si>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</si>
  <si>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</si>
  <si>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</si>
  <si>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</si>
  <si>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</si>
  <si>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</si>
  <si>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</si>
  <si>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</si>
  <si>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</si>
  <si>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</si>
  <si>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</si>
  <si>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</si>
  <si>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</si>
  <si>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</si>
  <si>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</si>
  <si>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</si>
  <si>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</si>
  <si>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</si>
  <si>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</si>
  <si>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</si>
  <si>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</si>
  <si>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</si>
  <si>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</si>
  <si>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</si>
  <si>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</si>
  <si>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</si>
  <si>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</si>
  <si>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</si>
  <si>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</si>
  <si>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</si>
  <si>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</si>
  <si>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</si>
  <si>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</si>
  <si>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</si>
  <si>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</si>
  <si>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</si>
  <si>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</si>
  <si>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</si>
  <si>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</si>
  <si>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</si>
  <si>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</si>
  <si>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</si>
  <si>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</si>
  <si>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</si>
  <si>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</si>
  <si>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</si>
  <si>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</si>
  <si>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</si>
  <si>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</si>
  <si>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</si>
  <si>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</si>
  <si>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</si>
  <si>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</si>
  <si>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</si>
  <si>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</si>
  <si>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</si>
  <si>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</si>
  <si>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</si>
  <si>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</si>
  <si>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</si>
  <si>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</si>
  <si>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</si>
  <si>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</si>
  <si>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</si>
  <si>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</si>
  <si>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</si>
  <si>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</si>
  <si>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</si>
  <si>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</si>
  <si>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</si>
  <si>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</si>
  <si>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</si>
  <si>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</si>
  <si>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</si>
  <si>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</si>
  <si>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</si>
  <si>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</si>
  <si>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</si>
  <si>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</si>
  <si>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</si>
  <si>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</si>
  <si>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</si>
  <si>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</si>
  <si>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</si>
  <si>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</si>
  <si>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</si>
  <si>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</si>
  <si>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</si>
  <si>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</si>
  <si>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</si>
  <si>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</si>
  <si>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</si>
  <si>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</si>
  <si>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</si>
  <si>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</si>
  <si>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</si>
  <si>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</si>
  <si>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</si>
  <si>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</si>
  <si>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</si>
  <si>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</si>
  <si>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</si>
  <si>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</si>
  <si>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</si>
  <si>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</si>
  <si>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</si>
  <si>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</si>
  <si>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</si>
  <si>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</si>
  <si>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</si>
  <si>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</si>
  <si>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</si>
  <si>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</si>
  <si>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</si>
  <si>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</si>
  <si>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</si>
  <si>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</si>
  <si>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</si>
  <si>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</si>
  <si>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</si>
  <si>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</si>
  <si>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</si>
  <si>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</si>
  <si>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</si>
  <si>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</si>
  <si>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</si>
  <si>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</si>
  <si>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</si>
  <si>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</si>
  <si>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</si>
  <si>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</si>
  <si>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</si>
  <si>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</si>
  <si>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</si>
  <si>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</si>
  <si>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</si>
  <si>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</si>
  <si>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</si>
  <si>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</si>
  <si>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</si>
  <si>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</si>
  <si>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</si>
  <si>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</si>
  <si>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</si>
  <si>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</si>
  <si>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</si>
  <si>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</si>
  <si>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</si>
  <si>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</si>
  <si>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</si>
  <si>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</si>
  <si>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</si>
  <si>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</si>
  <si>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</si>
  <si>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</si>
  <si>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</si>
  <si>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</si>
  <si>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</si>
  <si>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</si>
  <si>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</si>
  <si>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</si>
  <si>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</si>
  <si>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</si>
  <si>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</si>
  <si>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</si>
  <si>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</si>
  <si>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</si>
  <si>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</si>
  <si>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</si>
  <si>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</si>
  <si>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</si>
  <si>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</si>
  <si>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</si>
  <si>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</si>
  <si>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</si>
  <si>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</si>
  <si>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</si>
  <si>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</si>
  <si>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</si>
  <si>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</si>
  <si>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</si>
  <si>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</si>
  <si>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</si>
  <si>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</si>
  <si>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</si>
  <si>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</si>
  <si>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</si>
  <si>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</si>
  <si>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</si>
  <si>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</si>
  <si>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</si>
  <si>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</si>
  <si>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</si>
  <si>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</si>
  <si>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</si>
  <si>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</si>
  <si>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</si>
  <si>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</si>
  <si>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</si>
  <si>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</si>
  <si>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</si>
  <si>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</si>
  <si>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</si>
  <si>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</si>
  <si>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</si>
  <si>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</si>
  <si>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</si>
  <si>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</si>
  <si>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</si>
  <si>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</si>
  <si>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</si>
  <si>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</si>
  <si>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</si>
  <si>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</si>
  <si>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</si>
  <si>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</si>
  <si>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</si>
  <si>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</si>
  <si>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</si>
  <si>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</si>
  <si>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</si>
  <si>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</si>
  <si>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</si>
  <si>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</si>
  <si>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</si>
  <si>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</si>
  <si>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</si>
  <si>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</si>
  <si>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</si>
  <si>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</si>
  <si>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</si>
  <si>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</si>
  <si>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</si>
  <si>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</si>
  <si>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</si>
  <si>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</si>
  <si>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</si>
  <si>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</si>
  <si>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</si>
  <si>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</si>
  <si>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</si>
  <si>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</si>
  <si>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</si>
  <si>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</si>
  <si>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</si>
  <si>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</si>
  <si>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</si>
  <si>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</si>
  <si>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</si>
  <si>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</si>
  <si>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</si>
  <si>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</si>
  <si>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</si>
  <si>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</si>
  <si>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</si>
  <si>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</si>
  <si>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</si>
  <si>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</si>
  <si>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</si>
  <si>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</si>
  <si>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</si>
  <si>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</si>
  <si>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</si>
  <si>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</si>
  <si>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</si>
  <si>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</si>
  <si>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</si>
  <si>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</si>
  <si>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</si>
  <si>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</si>
  <si>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</si>
  <si>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</si>
  <si>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</si>
  <si>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</si>
  <si>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</si>
  <si>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</si>
  <si>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</si>
  <si>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</si>
  <si>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</si>
  <si>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</si>
  <si>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</si>
  <si>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</si>
  <si>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</si>
  <si>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</si>
  <si>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</si>
  <si>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</si>
  <si>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</si>
  <si>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</si>
  <si>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</si>
  <si>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</si>
  <si>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</si>
  <si>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</si>
  <si>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</si>
  <si>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</si>
  <si>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</si>
  <si>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</si>
  <si>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</si>
  <si>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</si>
  <si>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</si>
  <si>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</si>
  <si>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</si>
  <si>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</si>
  <si>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</si>
  <si>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</si>
  <si>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</si>
  <si>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</si>
  <si>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</si>
  <si>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</si>
  <si>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</si>
  <si>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</si>
  <si>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</si>
  <si>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</si>
  <si>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</si>
  <si>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</si>
  <si>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</si>
  <si>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</si>
  <si>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</si>
  <si>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</si>
  <si>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</si>
  <si>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</si>
  <si>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</si>
  <si>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</si>
  <si>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</si>
  <si>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</si>
  <si>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</si>
  <si>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</si>
  <si>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</si>
  <si>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</si>
  <si>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</si>
  <si>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</si>
  <si>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</si>
  <si>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</si>
  <si>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</si>
  <si>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</si>
  <si>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</si>
  <si>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</si>
  <si>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</si>
  <si>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</si>
  <si>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</si>
  <si>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</si>
  <si>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</si>
  <si>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</si>
  <si>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</si>
  <si>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</si>
  <si>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</si>
  <si>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</si>
  <si>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</si>
  <si>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</si>
  <si>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</si>
  <si>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</si>
  <si>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</si>
  <si>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</si>
  <si>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</si>
  <si>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</si>
  <si>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</si>
  <si>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</si>
  <si>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</si>
  <si>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</si>
  <si>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</si>
  <si>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</si>
  <si>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</si>
  <si>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</si>
  <si>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</si>
  <si>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</si>
  <si>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</si>
  <si>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</si>
  <si>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</si>
  <si>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</si>
  <si>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</si>
  <si>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</si>
  <si>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</si>
  <si>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</si>
  <si>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</si>
  <si>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</si>
  <si>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</si>
  <si>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</si>
  <si>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</si>
  <si>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</si>
  <si>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</si>
  <si>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</si>
  <si>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</si>
  <si>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</si>
  <si>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</si>
  <si>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</si>
  <si>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</si>
  <si>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</si>
  <si>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</si>
  <si>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</si>
  <si>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</si>
  <si>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</si>
  <si>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</si>
  <si>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</si>
  <si>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</si>
  <si>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</si>
  <si>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</si>
  <si>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</si>
  <si>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</si>
  <si>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</si>
  <si>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</si>
  <si>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</si>
  <si>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</si>
  <si>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</si>
  <si>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</si>
  <si>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</si>
  <si>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</si>
  <si>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</si>
  <si>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</si>
  <si>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</si>
  <si>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</si>
  <si>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</si>
  <si>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</si>
  <si>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</si>
  <si>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</si>
  <si>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</si>
  <si>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</si>
  <si>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</si>
  <si>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</si>
  <si>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</si>
  <si>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</si>
  <si>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</si>
  <si>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</si>
  <si>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</si>
  <si>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</si>
  <si>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</si>
  <si>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</si>
  <si>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</si>
  <si>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</si>
  <si>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</si>
  <si>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</si>
  <si>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</si>
  <si>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</si>
  <si>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</si>
  <si>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</si>
  <si>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</si>
  <si>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</si>
  <si>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</si>
  <si>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</si>
  <si>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</si>
  <si>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</si>
  <si>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</si>
  <si>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</si>
  <si>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</si>
  <si>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</si>
  <si>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</si>
  <si>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</si>
  <si>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</si>
  <si>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</si>
  <si>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</si>
  <si>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</si>
  <si>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</si>
  <si>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</si>
  <si>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</si>
  <si>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</si>
  <si>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</si>
  <si>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</si>
  <si>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</si>
  <si>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</si>
  <si>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</si>
  <si>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</si>
  <si>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</si>
  <si>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</si>
  <si>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</si>
  <si>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</si>
  <si>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</si>
  <si>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</si>
  <si>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</si>
  <si>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</si>
  <si>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</si>
  <si>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</si>
  <si>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</si>
  <si>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</si>
  <si>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</si>
  <si>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</si>
  <si>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</si>
  <si>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</si>
  <si>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</si>
  <si>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</si>
  <si>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</si>
  <si>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</si>
  <si>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</si>
  <si>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</si>
  <si>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</si>
  <si>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</si>
  <si>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</si>
  <si>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</si>
  <si>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</si>
  <si>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</si>
  <si>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</si>
  <si>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</si>
  <si>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</si>
  <si>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</si>
  <si>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</si>
  <si>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</si>
  <si>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</si>
  <si>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</si>
  <si>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</si>
  <si>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</si>
  <si>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</si>
  <si>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</si>
  <si>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</si>
  <si>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</si>
  <si>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</si>
  <si>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</si>
  <si>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</si>
  <si>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</si>
  <si>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</si>
  <si>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</si>
  <si>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</si>
  <si>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</si>
  <si>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</si>
  <si>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</si>
  <si>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</si>
  <si>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</si>
  <si>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</si>
  <si>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</si>
  <si>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</si>
  <si>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</si>
  <si>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</si>
  <si>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</si>
  <si>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</si>
  <si>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</si>
  <si>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</si>
  <si>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</si>
  <si>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</si>
  <si>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</si>
  <si>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</si>
  <si>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</si>
  <si>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</si>
  <si>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</si>
  <si>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</si>
  <si>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</si>
  <si>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</si>
  <si>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</si>
  <si>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</si>
  <si>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</si>
  <si>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</si>
  <si>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</si>
  <si>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</si>
  <si>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</si>
  <si>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</si>
  <si>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</si>
  <si>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</si>
  <si>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</si>
  <si>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</si>
  <si>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</si>
  <si>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</si>
  <si>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</si>
  <si>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</si>
  <si>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</si>
  <si>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</si>
  <si>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</si>
  <si>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</si>
  <si>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</si>
  <si>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</si>
  <si>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</si>
  <si>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</si>
  <si>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</si>
  <si>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</si>
  <si>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</si>
  <si>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</si>
  <si>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</si>
  <si>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</si>
  <si>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</si>
  <si>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</si>
  <si>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</si>
  <si>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</si>
  <si>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</si>
  <si>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</si>
  <si>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</si>
  <si>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</si>
  <si>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</si>
  <si>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</si>
  <si>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</si>
  <si>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</si>
  <si>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</si>
  <si>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</si>
  <si>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</si>
  <si>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</si>
  <si>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</si>
  <si>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</si>
  <si>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</si>
  <si>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</si>
  <si>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</si>
  <si>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</si>
  <si>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</si>
  <si>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</si>
  <si>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</si>
  <si>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</si>
  <si>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</si>
  <si>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</si>
  <si>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</si>
  <si>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</si>
  <si>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</si>
  <si>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</si>
  <si>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</si>
  <si>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</si>
  <si>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</si>
  <si>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</si>
  <si>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</si>
  <si>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</si>
  <si>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</si>
  <si>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</si>
  <si>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</si>
  <si>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</si>
  <si>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</si>
  <si>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</si>
  <si>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</si>
  <si>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</si>
  <si>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</si>
  <si>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</si>
  <si>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</si>
  <si>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</si>
  <si>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</si>
  <si>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</si>
  <si>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</si>
  <si>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</si>
  <si>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</si>
  <si>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</si>
  <si>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</si>
  <si>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</si>
  <si>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</si>
  <si>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</si>
  <si>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</si>
  <si>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</si>
  <si>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</si>
  <si>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</si>
  <si>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</si>
  <si>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</si>
  <si>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</si>
  <si>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</si>
  <si>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</si>
  <si>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</si>
  <si>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</si>
  <si>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</si>
  <si>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</si>
  <si>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</si>
  <si>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</si>
  <si>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</si>
  <si>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</si>
  <si>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</si>
  <si>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</si>
  <si>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</si>
  <si>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</si>
  <si>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</si>
  <si>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</si>
  <si>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</si>
  <si>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</si>
  <si>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</si>
  <si>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</si>
  <si>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</si>
  <si>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</si>
  <si>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</si>
  <si>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</si>
  <si>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</si>
  <si>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</si>
  <si>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</si>
  <si>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</si>
  <si>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</si>
  <si>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</si>
  <si>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</si>
  <si>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</si>
  <si>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</si>
  <si>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</si>
  <si>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</si>
  <si>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</si>
  <si>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</si>
  <si>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</si>
  <si>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</si>
  <si>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</si>
  <si>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</si>
  <si>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</si>
  <si>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</si>
  <si>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</si>
  <si>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</si>
  <si>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</si>
  <si>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</si>
  <si>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</si>
  <si>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</si>
  <si>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</si>
  <si>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</si>
  <si>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</si>
  <si>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</si>
  <si>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</si>
  <si>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</si>
  <si>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</si>
  <si>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</si>
  <si>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</si>
  <si>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</si>
  <si>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</si>
  <si>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</si>
  <si>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</si>
  <si>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</si>
  <si>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</si>
  <si>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</si>
  <si>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</si>
  <si>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</si>
  <si>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</si>
  <si>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</si>
  <si>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</si>
  <si>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</si>
  <si>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</si>
  <si>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</si>
  <si>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</si>
  <si>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</si>
  <si>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</si>
  <si>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</si>
  <si>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</si>
  <si>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</si>
  <si>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</si>
  <si>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</si>
  <si>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</si>
  <si>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</si>
  <si>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</si>
  <si>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</si>
  <si>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</si>
  <si>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</si>
  <si>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</si>
  <si>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</si>
  <si>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</si>
  <si>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</si>
  <si>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</si>
  <si>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</si>
  <si>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</si>
  <si>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</si>
  <si>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</si>
  <si>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</si>
  <si>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</si>
  <si>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</si>
  <si>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</si>
  <si>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</si>
  <si>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</si>
  <si>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</si>
  <si>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</si>
  <si>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</si>
  <si>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</si>
  <si>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</si>
  <si>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</si>
  <si>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</si>
  <si>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</si>
  <si>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</si>
  <si>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</si>
  <si>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</si>
  <si>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</si>
  <si>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</si>
  <si>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</si>
  <si>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</si>
  <si>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</si>
  <si>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</si>
  <si>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</si>
  <si>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</si>
  <si>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</si>
  <si>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</si>
  <si>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</si>
  <si>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</si>
  <si>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</si>
  <si>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</si>
  <si>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</si>
  <si>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</si>
  <si>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</si>
  <si>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</si>
  <si>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</si>
  <si>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</si>
  <si>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</si>
  <si>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</si>
  <si>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</si>
  <si>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</si>
  <si>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</si>
  <si>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</si>
  <si>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</si>
  <si>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</si>
  <si>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</si>
  <si>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</si>
  <si>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</si>
  <si>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</si>
  <si>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</si>
  <si>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</si>
  <si>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</si>
  <si>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</si>
  <si>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</si>
  <si>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</si>
  <si>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</si>
  <si>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</si>
  <si>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</si>
  <si>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</si>
  <si>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</si>
  <si>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</si>
  <si>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</si>
  <si>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</si>
  <si>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</si>
  <si>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</si>
  <si>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</si>
  <si>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</si>
  <si>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</si>
  <si>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</si>
  <si>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</si>
  <si>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</si>
  <si>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</si>
  <si>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</si>
  <si>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</si>
  <si>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</si>
  <si>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</si>
  <si>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</si>
  <si>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</si>
  <si>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</si>
  <si>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</si>
  <si>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</si>
  <si>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</si>
  <si>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</si>
  <si>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</si>
  <si>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</si>
  <si>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</si>
  <si>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</si>
  <si>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</si>
  <si>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</si>
  <si>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</si>
  <si>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</si>
  <si>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</si>
  <si>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</si>
  <si>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</si>
  <si>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</si>
  <si>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</si>
  <si>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</si>
  <si>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</si>
  <si>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</si>
  <si>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</si>
  <si>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</si>
  <si>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</si>
  <si>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</si>
  <si>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</si>
  <si>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</si>
  <si>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</si>
  <si>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</si>
  <si>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</si>
  <si>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</si>
  <si>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</si>
  <si>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</si>
  <si>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</si>
  <si>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</si>
  <si>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</si>
  <si>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</si>
  <si>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</si>
  <si>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</si>
  <si>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</si>
  <si>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</si>
  <si>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</si>
  <si>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</si>
  <si>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</si>
  <si>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</si>
  <si>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</si>
  <si>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</si>
  <si>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</si>
  <si>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</si>
  <si>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</si>
  <si>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</si>
  <si>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</si>
  <si>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</si>
  <si>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</si>
  <si>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</si>
  <si>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</si>
  <si>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</si>
  <si>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</si>
  <si>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</si>
  <si>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</si>
  <si>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</si>
  <si>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</si>
  <si>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</si>
  <si>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</si>
  <si>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</si>
  <si>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</si>
  <si>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</si>
  <si>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</si>
  <si>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</si>
  <si>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</si>
  <si>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</si>
  <si>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</si>
  <si>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</si>
  <si>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</si>
  <si>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</si>
  <si>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</si>
  <si>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</si>
  <si>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</si>
  <si>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</si>
  <si>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</si>
  <si>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</si>
  <si>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</si>
  <si>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</si>
  <si>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</si>
  <si>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</si>
  <si>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</si>
  <si>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</si>
  <si>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</si>
  <si>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</si>
  <si>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</si>
  <si>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</si>
  <si>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</si>
  <si>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</si>
  <si>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</si>
  <si>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</si>
  <si>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</si>
  <si>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</si>
  <si>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</si>
  <si>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</si>
  <si>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</si>
  <si>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</si>
  <si>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</si>
  <si>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</si>
  <si>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</si>
  <si>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</si>
  <si>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</si>
  <si>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</si>
  <si>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</si>
  <si>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</si>
  <si>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</si>
  <si>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</si>
  <si>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</si>
  <si>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</si>
  <si>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</si>
  <si>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</si>
  <si>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</si>
  <si>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</si>
  <si>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</si>
  <si>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</si>
  <si>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</si>
  <si>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</si>
  <si>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</si>
  <si>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</si>
  <si>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</si>
  <si>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</si>
  <si>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</si>
  <si>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</si>
  <si>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</si>
  <si>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</si>
  <si>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</si>
  <si>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</si>
  <si>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</si>
  <si>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</si>
  <si>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</si>
  <si>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</si>
  <si>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</si>
  <si>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</si>
  <si>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</si>
  <si>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</si>
  <si>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</si>
  <si>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</si>
  <si>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</si>
  <si>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</si>
  <si>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</si>
  <si>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</si>
  <si>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</si>
  <si>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</si>
  <si>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</si>
  <si>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</si>
  <si>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</si>
  <si>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</si>
  <si>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</si>
  <si>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</si>
  <si>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</si>
  <si>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</si>
  <si>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</si>
  <si>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</si>
  <si>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</si>
  <si>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</si>
  <si>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</si>
  <si>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</si>
  <si>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</si>
  <si>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</si>
  <si>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</si>
  <si>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</si>
  <si>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</si>
  <si>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</si>
  <si>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</si>
  <si>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</si>
  <si>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</si>
  <si>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</si>
  <si>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</si>
  <si>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</si>
  <si>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</si>
  <si>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</si>
  <si>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</si>
  <si>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</si>
  <si>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</si>
  <si>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</si>
  <si>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</si>
  <si>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</si>
  <si>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</si>
  <si>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</si>
  <si>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</si>
  <si>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</si>
  <si>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</si>
  <si>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</si>
  <si>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</si>
  <si>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</si>
  <si>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</si>
  <si>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</si>
  <si>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</si>
  <si>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</si>
  <si>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</si>
  <si>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</si>
  <si>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</si>
  <si>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</si>
  <si>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</si>
  <si>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</si>
  <si>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</si>
  <si>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</si>
  <si>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</si>
  <si>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</si>
  <si>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</si>
  <si>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</si>
  <si>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</si>
  <si>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</si>
  <si>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</si>
  <si>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</si>
  <si>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</si>
  <si>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</si>
  <si>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</si>
  <si>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</si>
  <si>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</si>
  <si>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</si>
  <si>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</si>
  <si>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</si>
  <si>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</si>
  <si>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</si>
  <si>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</si>
  <si>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</si>
  <si>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</si>
  <si>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</si>
  <si>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</si>
  <si>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</si>
  <si>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</si>
  <si>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</si>
  <si>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</si>
  <si>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</si>
  <si>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</si>
  <si>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</si>
  <si>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</si>
  <si>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</si>
  <si>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</si>
  <si>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</si>
  <si>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</si>
  <si>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</si>
  <si>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</si>
  <si>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</si>
  <si>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</si>
  <si>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</si>
  <si>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</si>
  <si>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</si>
  <si>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</si>
  <si>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</si>
  <si>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</si>
  <si>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</si>
  <si>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</si>
  <si>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</si>
  <si>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</si>
  <si>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</si>
  <si>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</si>
  <si>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</si>
  <si>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</si>
  <si>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</si>
  <si>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</si>
  <si>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</si>
  <si>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</si>
  <si>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</si>
  <si>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</si>
  <si>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</si>
  <si>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</si>
  <si>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</si>
  <si>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</si>
  <si>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</si>
  <si>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</si>
  <si>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</si>
  <si>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</si>
  <si>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</si>
  <si>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</si>
  <si>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</si>
  <si>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</si>
  <si>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</si>
  <si>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</si>
  <si>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</si>
  <si>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</si>
  <si>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</si>
  <si>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</si>
  <si>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</si>
  <si>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</si>
  <si>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</si>
  <si>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</si>
  <si>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</si>
  <si>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</si>
  <si>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</si>
  <si>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</si>
  <si>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</si>
  <si>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</si>
  <si>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</si>
  <si>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</si>
  <si>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</si>
  <si>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</si>
  <si>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</si>
  <si>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</si>
  <si>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</si>
  <si>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</si>
  <si>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</si>
  <si>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</si>
  <si>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</si>
  <si>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</si>
  <si>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</si>
  <si>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</si>
  <si>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</si>
  <si>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</si>
  <si>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</si>
  <si>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</si>
  <si>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</si>
  <si>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</si>
  <si>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</si>
  <si>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</si>
  <si>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</si>
  <si>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</si>
  <si>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</si>
  <si>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</si>
  <si>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</si>
  <si>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</si>
  <si>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</si>
  <si>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</si>
  <si>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</si>
  <si>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</si>
  <si>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</si>
  <si>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</si>
  <si>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</si>
  <si>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</si>
  <si>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</si>
  <si>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</si>
  <si>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</si>
  <si>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</si>
  <si>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</si>
  <si>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</si>
  <si>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</si>
  <si>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</si>
  <si>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</si>
  <si>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</si>
  <si>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</si>
  <si>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</si>
  <si>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</si>
  <si>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</si>
  <si>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</si>
  <si>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</si>
  <si>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</si>
  <si>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</si>
  <si>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</si>
  <si>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</si>
  <si>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</si>
  <si>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</si>
  <si>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</si>
  <si>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</si>
  <si>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</si>
  <si>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</si>
  <si>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</si>
  <si>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</si>
  <si>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</si>
  <si>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</si>
  <si>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</si>
  <si>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</si>
  <si>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</si>
  <si>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</si>
  <si>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</si>
  <si>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</si>
  <si>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</si>
  <si>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</si>
  <si>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</si>
  <si>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</si>
  <si>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</si>
  <si>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</si>
  <si>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</si>
  <si>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</si>
  <si>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</si>
  <si>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</si>
  <si>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</si>
  <si>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</si>
  <si>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</si>
  <si>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</si>
  <si>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</si>
  <si>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</si>
  <si>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</si>
  <si>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</si>
  <si>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</si>
  <si>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</si>
  <si>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</si>
  <si>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</si>
  <si>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</si>
  <si>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</si>
  <si>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</si>
  <si>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</si>
  <si>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</si>
  <si>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</si>
  <si>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</si>
  <si>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</si>
  <si>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</si>
  <si>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</si>
  <si>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</si>
  <si>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</si>
  <si>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</si>
  <si>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</si>
  <si>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</si>
  <si>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</si>
  <si>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</si>
  <si>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</si>
  <si>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</si>
  <si>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</si>
  <si>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</si>
  <si>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</si>
  <si>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</si>
  <si>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</si>
  <si>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</si>
  <si>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</si>
  <si>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</si>
  <si>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</si>
  <si>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</si>
  <si>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</si>
  <si>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</si>
  <si>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</si>
  <si>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</si>
  <si>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</si>
  <si>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</si>
  <si>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</si>
  <si>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</si>
  <si>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</si>
  <si>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</si>
  <si>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</si>
  <si>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</si>
  <si>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</si>
  <si>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</si>
  <si>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</si>
  <si>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</si>
  <si>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</si>
  <si>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</si>
  <si>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</si>
  <si>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</si>
  <si>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</si>
  <si>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</si>
  <si>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</si>
  <si>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</si>
  <si>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</si>
  <si>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</si>
  <si>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</si>
  <si>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</si>
  <si>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</si>
  <si>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</si>
  <si>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</si>
  <si>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</si>
  <si>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</si>
  <si>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</si>
  <si>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</si>
  <si>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</si>
  <si>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</si>
  <si>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</si>
  <si>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</si>
  <si>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</si>
  <si>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</si>
  <si>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</si>
  <si>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</si>
  <si>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</si>
  <si>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</si>
  <si>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</si>
  <si>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</si>
  <si>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</si>
  <si>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</si>
  <si>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</si>
  <si>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</si>
  <si>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</si>
  <si>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</si>
  <si>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</si>
  <si>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</si>
  <si>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</si>
  <si>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</si>
  <si>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</si>
  <si>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</si>
  <si>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</si>
  <si>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</si>
  <si>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</si>
  <si>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</si>
  <si>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</si>
  <si>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</si>
  <si>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</si>
  <si>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</si>
  <si>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</si>
  <si>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</si>
  <si>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</si>
  <si>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</si>
  <si>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</si>
  <si>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</si>
  <si>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</si>
  <si>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</si>
  <si>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</si>
  <si>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</si>
  <si>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</si>
  <si>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</si>
  <si>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</si>
  <si>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</si>
  <si>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</si>
  <si>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</si>
  <si>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</si>
  <si>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</si>
  <si>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</si>
  <si>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</si>
  <si>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</si>
  <si>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</si>
  <si>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</si>
  <si>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</si>
  <si>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</si>
  <si>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</si>
  <si>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</si>
  <si>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</si>
  <si>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</si>
  <si>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</si>
  <si>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</si>
  <si>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</si>
  <si>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</si>
  <si>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</si>
  <si>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</si>
  <si>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</si>
  <si>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</si>
  <si>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</si>
  <si>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</si>
  <si>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</si>
  <si>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</si>
  <si>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</si>
  <si>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</si>
  <si>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</si>
  <si>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</si>
  <si>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</si>
  <si>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</si>
  <si>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</si>
  <si>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</si>
  <si>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</si>
  <si>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</si>
  <si>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</si>
  <si>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</si>
  <si>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</si>
  <si>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</si>
  <si>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</si>
  <si>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</si>
  <si>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</si>
  <si>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</si>
  <si>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</si>
  <si>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</si>
  <si>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</si>
  <si>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</si>
  <si>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</si>
  <si>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</si>
  <si>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</si>
  <si>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</si>
  <si>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</si>
  <si>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</si>
  <si>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</si>
  <si>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</si>
  <si>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</si>
  <si>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</si>
  <si>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</si>
  <si>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</si>
  <si>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</si>
  <si>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</si>
  <si>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</si>
  <si>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</si>
  <si>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</si>
  <si>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</si>
  <si>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</si>
  <si>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</si>
  <si>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</si>
  <si>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</si>
  <si>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</si>
  <si>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</si>
  <si>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</si>
  <si>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</si>
  <si>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</si>
  <si>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</si>
  <si>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</si>
  <si>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</si>
  <si>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</si>
  <si>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</si>
  <si>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</si>
  <si>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</si>
  <si>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</si>
  <si>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</si>
  <si>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</si>
  <si>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</si>
  <si>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</si>
  <si>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</si>
  <si>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</si>
  <si>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</si>
  <si>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</si>
  <si>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</si>
  <si>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</si>
  <si>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</si>
  <si>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</si>
  <si>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</si>
  <si>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</si>
  <si>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</si>
  <si>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</si>
  <si>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</si>
  <si>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</si>
  <si>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</si>
  <si>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</si>
  <si>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</si>
  <si>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</si>
  <si>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</si>
  <si>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</si>
  <si>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</si>
  <si>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</si>
  <si>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</si>
  <si>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</si>
  <si>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</si>
  <si>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</si>
  <si>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</si>
  <si>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</si>
  <si>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</si>
  <si>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</si>
  <si>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</si>
  <si>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</si>
  <si>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</si>
  <si>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</si>
  <si>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</si>
  <si>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</si>
  <si>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</si>
  <si>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</si>
  <si>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</si>
  <si>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</si>
  <si>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</si>
  <si>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</si>
  <si>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</si>
  <si>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</si>
  <si>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</si>
  <si>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</si>
  <si>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</si>
  <si>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</si>
  <si>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</si>
  <si>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</si>
  <si>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</si>
  <si>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</si>
  <si>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</si>
  <si>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</si>
  <si>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</si>
  <si>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</si>
  <si>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</si>
  <si>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</si>
  <si>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</si>
  <si>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</si>
  <si>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</si>
  <si>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</si>
  <si>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</si>
  <si>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</si>
  <si>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</si>
  <si>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</si>
  <si>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</si>
  <si>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</si>
  <si>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</si>
  <si>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</si>
  <si>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</si>
  <si>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</si>
  <si>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</si>
  <si>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</si>
  <si>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</si>
  <si>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</si>
  <si>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</si>
  <si>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</si>
  <si>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</si>
  <si>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</si>
  <si>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</si>
  <si>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</si>
  <si>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</si>
  <si>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</si>
  <si>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</si>
  <si>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</si>
  <si>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</si>
  <si>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</si>
  <si>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</si>
  <si>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</si>
  <si>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</si>
  <si>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</si>
  <si>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</si>
  <si>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</si>
  <si>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</si>
  <si>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</si>
  <si>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</si>
  <si>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</si>
  <si>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</si>
  <si>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</si>
  <si>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</si>
  <si>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</si>
  <si>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</si>
  <si>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</si>
  <si>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</si>
  <si>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</si>
  <si>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</si>
  <si>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</si>
  <si>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</si>
  <si>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</si>
  <si>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</si>
  <si>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</si>
  <si>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</si>
  <si>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</si>
  <si>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</si>
  <si>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</si>
  <si>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</si>
  <si>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</si>
  <si>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</si>
  <si>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</si>
  <si>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</si>
  <si>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</si>
  <si>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</si>
  <si>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</si>
  <si>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</si>
  <si>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</si>
  <si>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</si>
  <si>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</si>
  <si>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</si>
  <si>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</si>
  <si>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</si>
  <si>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</si>
  <si>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</si>
  <si>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</si>
  <si>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</si>
  <si>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</si>
  <si>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</si>
  <si>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</si>
  <si>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</si>
  <si>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</si>
  <si>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</si>
  <si>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</si>
  <si>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</si>
  <si>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</si>
  <si>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</si>
  <si>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</si>
  <si>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</si>
  <si>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</si>
  <si>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</si>
  <si>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</si>
  <si>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</si>
  <si>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</si>
  <si>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</si>
  <si>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</si>
  <si>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</si>
  <si>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</si>
  <si>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</si>
  <si>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</si>
  <si>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</si>
  <si>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</si>
  <si>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</si>
  <si>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</si>
  <si>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</si>
  <si>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</si>
  <si>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</si>
  <si>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</si>
  <si>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</si>
  <si>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</si>
  <si>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</si>
  <si>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</si>
  <si>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</si>
  <si>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</si>
  <si>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</si>
  <si>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</si>
  <si>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</si>
  <si>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</si>
  <si>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</si>
  <si>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</si>
  <si>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</si>
  <si>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</si>
  <si>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</si>
  <si>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</si>
  <si>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</si>
  <si>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</si>
  <si>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</si>
  <si>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</si>
  <si>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</si>
  <si>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</si>
  <si>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</si>
  <si>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</si>
  <si>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</si>
  <si>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</si>
  <si>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</si>
  <si>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</si>
  <si>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</si>
  <si>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</si>
  <si>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</si>
  <si>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</si>
  <si>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</si>
  <si>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</si>
  <si>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</si>
  <si>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</si>
  <si>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</si>
  <si>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</si>
  <si>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</si>
  <si>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</si>
  <si>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</si>
  <si>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</si>
  <si>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</si>
  <si>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</si>
  <si>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</si>
  <si>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</si>
  <si>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</si>
  <si>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</si>
  <si>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</si>
  <si>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</si>
  <si>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</si>
  <si>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</si>
  <si>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</si>
  <si>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</si>
  <si>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</si>
  <si>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</si>
  <si>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</si>
  <si>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</si>
  <si>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</si>
  <si>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</si>
  <si>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</si>
  <si>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</si>
  <si>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</si>
  <si>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</si>
  <si>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</si>
  <si>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</si>
  <si>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</si>
  <si>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</si>
  <si>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</si>
  <si>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</si>
  <si>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</si>
  <si>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</si>
  <si>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</si>
  <si>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</si>
  <si>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</si>
  <si>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</si>
  <si>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</si>
  <si>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</si>
  <si>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</si>
  <si>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</si>
  <si>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</si>
  <si>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</si>
  <si>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</si>
  <si>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</si>
  <si>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</si>
  <si>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</si>
  <si>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</si>
  <si>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</si>
  <si>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</si>
  <si>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</si>
  <si>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</si>
  <si>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</si>
  <si>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</si>
  <si>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</si>
  <si>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</si>
  <si>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</si>
  <si>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</si>
  <si>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</si>
  <si>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</si>
  <si>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</si>
  <si>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</si>
  <si>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</si>
  <si>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</si>
  <si>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</si>
  <si>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</si>
  <si>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</si>
  <si>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</si>
  <si>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</si>
  <si>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</si>
  <si>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</si>
  <si>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</si>
  <si>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</si>
  <si>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</si>
  <si>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</si>
  <si>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</si>
  <si>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</si>
  <si>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</si>
  <si>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</si>
  <si>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</si>
  <si>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</si>
  <si>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</si>
  <si>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</si>
  <si>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</si>
  <si>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</si>
  <si>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</si>
  <si>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</si>
  <si>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</si>
  <si>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</si>
  <si>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</si>
  <si>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</si>
  <si>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</si>
  <si>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</si>
  <si>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</si>
  <si>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</si>
  <si>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</si>
  <si>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</si>
  <si>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</si>
  <si>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</si>
  <si>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</si>
  <si>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</si>
  <si>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</si>
  <si>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</si>
  <si>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</si>
  <si>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</si>
  <si>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</si>
  <si>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</si>
  <si>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</si>
  <si>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</si>
  <si>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</si>
  <si>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</si>
  <si>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</si>
  <si>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</si>
  <si>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</si>
  <si>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</si>
  <si>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</si>
  <si>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</si>
  <si>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</si>
  <si>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</si>
  <si>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</si>
  <si>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</si>
  <si>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</si>
  <si>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</si>
  <si>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</si>
  <si>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</si>
  <si>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</si>
  <si>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</si>
  <si>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</si>
  <si>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</si>
  <si>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</si>
  <si>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</si>
  <si>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</si>
  <si>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</si>
  <si>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</si>
  <si>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</si>
  <si>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</si>
  <si>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</si>
  <si>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</si>
  <si>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</si>
  <si>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</si>
  <si>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</si>
  <si>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</si>
  <si>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</si>
  <si>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</si>
  <si>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</si>
  <si>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</si>
  <si>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</si>
  <si>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</si>
  <si>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</si>
  <si>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</si>
  <si>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</si>
  <si>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</si>
  <si>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</si>
  <si>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</si>
  <si>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</si>
  <si>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</si>
  <si>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</si>
  <si>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</si>
  <si>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</si>
  <si>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</si>
  <si>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</si>
  <si>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</si>
  <si>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</si>
  <si>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</si>
  <si>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</si>
  <si>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</si>
  <si>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</si>
  <si>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</si>
  <si>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</si>
  <si>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</si>
  <si>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</si>
  <si>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</si>
  <si>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</si>
  <si>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</si>
  <si>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</si>
  <si>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</si>
  <si>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</si>
  <si>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</si>
  <si>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</si>
  <si>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</si>
  <si>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</si>
  <si>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</si>
  <si>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</si>
  <si>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</si>
  <si>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</si>
  <si>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</si>
  <si>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</si>
  <si>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</si>
  <si>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</si>
  <si>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</si>
  <si>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</si>
  <si>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</si>
  <si>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</si>
  <si>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</si>
  <si>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</si>
  <si>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</si>
  <si>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</si>
  <si>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</si>
  <si>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</si>
  <si>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</si>
  <si>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</si>
  <si>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</si>
  <si>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</si>
  <si>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</si>
  <si>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</si>
  <si>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</si>
  <si>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</si>
  <si>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</si>
  <si>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</si>
  <si>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</si>
  <si>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</si>
  <si>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</si>
  <si>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</si>
  <si>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</si>
  <si>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</si>
  <si>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</si>
  <si>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</si>
  <si>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</si>
  <si>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</si>
  <si>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</si>
  <si>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</si>
  <si>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</si>
  <si>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</si>
  <si>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</si>
  <si>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</si>
  <si>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</si>
  <si>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</si>
  <si>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</si>
  <si>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</si>
  <si>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</si>
  <si>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</si>
  <si>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</si>
  <si>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</si>
  <si>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</si>
  <si>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</si>
  <si>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</si>
  <si>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</si>
  <si>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</si>
  <si>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</si>
  <si>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</si>
  <si>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</si>
  <si>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</si>
  <si>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</si>
  <si>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</si>
  <si>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</si>
  <si>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</si>
  <si>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</si>
  <si>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</si>
  <si>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</si>
  <si>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</si>
  <si>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</si>
  <si>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</si>
  <si>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</si>
  <si>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</si>
  <si>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</si>
  <si>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</si>
  <si>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</si>
  <si>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</si>
  <si>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</si>
  <si>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</si>
  <si>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</si>
  <si>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</si>
  <si>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</si>
  <si>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</si>
  <si>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</si>
  <si>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</si>
  <si>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</si>
  <si>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</si>
  <si>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</si>
  <si>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</si>
  <si>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</si>
  <si>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</si>
  <si>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</si>
  <si>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</si>
  <si>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</si>
  <si>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</si>
  <si>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</si>
  <si>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</si>
  <si>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</si>
  <si>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</si>
  <si>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</si>
  <si>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</si>
  <si>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</si>
  <si>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</si>
  <si>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</si>
  <si>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</si>
  <si>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</si>
  <si>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</si>
  <si>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</si>
  <si>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</si>
  <si>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</si>
  <si>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</si>
  <si>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</si>
  <si>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</si>
  <si>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</si>
  <si>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</si>
  <si>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</si>
  <si>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</si>
  <si>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</si>
  <si>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</si>
  <si>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</si>
  <si>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</si>
  <si>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</si>
  <si>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</si>
  <si>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</si>
  <si>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</si>
  <si>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</si>
  <si>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</si>
  <si>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</si>
  <si>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</si>
  <si>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</si>
  <si>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</si>
  <si>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</si>
  <si>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</si>
  <si>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</si>
  <si>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</si>
  <si>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</si>
  <si>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</si>
  <si>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</si>
  <si>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</si>
  <si>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</si>
  <si>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</si>
  <si>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</si>
  <si>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</si>
  <si>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</si>
  <si>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</si>
  <si>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</si>
  <si>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</si>
  <si>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</si>
  <si>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</si>
  <si>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</si>
  <si>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</si>
  <si>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</si>
  <si>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</si>
  <si>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</si>
  <si>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</si>
  <si>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</si>
  <si>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</si>
  <si>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</si>
  <si>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</si>
  <si>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</si>
  <si>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</si>
  <si>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</si>
  <si>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</si>
  <si>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</si>
  <si>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</si>
  <si>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</si>
  <si>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</si>
  <si>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</si>
  <si>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</si>
  <si>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</si>
  <si>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</si>
  <si>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</si>
  <si>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</si>
  <si>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</si>
  <si>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</si>
  <si>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</si>
  <si>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</si>
  <si>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</si>
  <si>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</si>
  <si>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</si>
  <si>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</si>
  <si>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</si>
  <si>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</si>
  <si>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</si>
  <si>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</si>
  <si>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</si>
  <si>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</si>
  <si>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</si>
  <si>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</si>
  <si>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</si>
  <si>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</si>
  <si>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</si>
  <si>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</si>
  <si>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</si>
  <si>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</si>
  <si>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</si>
  <si>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</si>
  <si>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</si>
  <si>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</si>
  <si>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</si>
  <si>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</si>
  <si>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</si>
  <si>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</si>
  <si>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</si>
  <si>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</si>
  <si>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</si>
  <si>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</si>
  <si>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</si>
  <si>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</si>
  <si>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</si>
  <si>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</si>
  <si>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</si>
  <si>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</si>
  <si>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</si>
  <si>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</si>
  <si>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</si>
  <si>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</si>
  <si>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</si>
  <si>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</si>
  <si>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</si>
  <si>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</si>
  <si>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</si>
  <si>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</si>
  <si>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</si>
  <si>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</si>
  <si>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</si>
  <si>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</si>
  <si>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</si>
  <si>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</si>
  <si>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</si>
  <si>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</si>
  <si>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</si>
  <si>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</si>
  <si>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</si>
  <si>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</si>
  <si>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</si>
  <si>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</si>
  <si>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</si>
  <si>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</si>
  <si>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</si>
  <si>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</si>
  <si>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</si>
  <si>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</si>
  <si>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</si>
  <si>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</si>
  <si>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</si>
  <si>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</si>
  <si>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</si>
  <si>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</si>
  <si>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</si>
  <si>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</si>
  <si>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</si>
  <si>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</si>
  <si>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</si>
  <si>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</si>
  <si>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</si>
  <si>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</si>
  <si>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</si>
  <si>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</si>
  <si>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</si>
  <si>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</si>
  <si>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</si>
  <si>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</si>
  <si>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</si>
  <si>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</si>
  <si>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</si>
  <si>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</si>
  <si>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</si>
  <si>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</si>
  <si>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</si>
  <si>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</si>
  <si>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</si>
  <si>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</si>
  <si>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</si>
  <si>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</si>
  <si>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</si>
  <si>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</si>
  <si>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</si>
  <si>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</si>
  <si>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</si>
  <si>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</si>
  <si>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</si>
  <si>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</si>
  <si>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</si>
  <si>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</si>
  <si>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</si>
  <si>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</si>
  <si>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</si>
  <si>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</si>
  <si>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</si>
  <si>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</si>
  <si>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</si>
  <si>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</si>
  <si>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</si>
  <si>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</si>
  <si>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</si>
  <si>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</si>
  <si>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</si>
  <si>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</si>
  <si>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</si>
  <si>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</si>
  <si>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</si>
  <si>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</si>
  <si>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</si>
  <si>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</si>
  <si>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</si>
  <si>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</si>
  <si>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</si>
  <si>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</si>
  <si>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</si>
  <si>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</si>
  <si>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</si>
  <si>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</si>
  <si>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</si>
  <si>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</si>
  <si>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</si>
  <si>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</si>
  <si>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</si>
  <si>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</si>
  <si>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</si>
  <si>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</si>
  <si>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</si>
  <si>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</si>
  <si>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</si>
  <si>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</si>
  <si>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</si>
  <si>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</si>
  <si>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</si>
  <si>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</si>
  <si>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</si>
  <si>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</si>
  <si>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</si>
  <si>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</si>
  <si>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</si>
  <si>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</si>
  <si>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</si>
  <si>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</si>
  <si>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</si>
  <si>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</si>
  <si>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</si>
  <si>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</si>
  <si>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</si>
  <si>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</si>
  <si>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</si>
  <si>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</si>
  <si>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</si>
  <si>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</si>
  <si>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</si>
  <si>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</si>
  <si>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</si>
  <si>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</si>
  <si>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</si>
  <si>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</si>
  <si>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</si>
  <si>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</si>
  <si>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</si>
  <si>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</si>
  <si>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</si>
  <si>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</si>
  <si>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</si>
  <si>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</si>
  <si>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</si>
  <si>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</si>
  <si>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</si>
  <si>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</si>
  <si>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</si>
  <si>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</si>
  <si>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</si>
  <si>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</si>
  <si>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</si>
  <si>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</si>
  <si>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</si>
  <si>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</si>
  <si>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</si>
  <si>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</si>
  <si>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</si>
  <si>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</si>
  <si>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</si>
  <si>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</si>
  <si>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</si>
  <si>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</si>
  <si>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</si>
  <si>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</si>
  <si>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</si>
  <si>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</si>
  <si>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</si>
  <si>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</si>
  <si>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</si>
  <si>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</si>
  <si>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</si>
  <si>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</si>
  <si>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</si>
  <si>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</si>
  <si>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</si>
  <si>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</si>
  <si>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</si>
  <si>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</si>
  <si>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</si>
  <si>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</si>
  <si>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</si>
  <si>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</si>
  <si>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</si>
  <si>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</si>
  <si>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</si>
  <si>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</si>
  <si>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</si>
  <si>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</si>
  <si>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</si>
  <si>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</si>
  <si>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</si>
  <si>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</si>
  <si>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</si>
  <si>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</si>
  <si>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</si>
  <si>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</si>
  <si>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</si>
  <si>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</si>
  <si>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</si>
  <si>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</si>
  <si>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</si>
  <si>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</si>
  <si>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</si>
  <si>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</si>
  <si>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</si>
  <si>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</si>
  <si>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</si>
  <si>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</si>
  <si>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</si>
  <si>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</si>
  <si>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</si>
  <si>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</si>
  <si>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</si>
  <si>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</si>
  <si>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</si>
  <si>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</si>
  <si>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</si>
  <si>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</si>
  <si>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</si>
  <si>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</si>
  <si>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</si>
  <si>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</si>
  <si>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</si>
  <si>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</si>
  <si>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</si>
  <si>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</si>
  <si>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</si>
  <si>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</si>
  <si>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</si>
  <si>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</si>
  <si>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</si>
  <si>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</si>
  <si>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</si>
  <si>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</si>
  <si>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</si>
  <si>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</si>
  <si>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</si>
  <si>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</si>
  <si>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</si>
  <si>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</si>
  <si>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</si>
  <si>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</si>
  <si>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</si>
  <si>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</si>
  <si>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</si>
  <si>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</si>
  <si>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</si>
  <si>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</si>
  <si>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</si>
  <si>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</si>
  <si>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</si>
  <si>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</si>
  <si>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</si>
  <si>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</si>
  <si>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</si>
  <si>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</si>
  <si>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</si>
  <si>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</si>
  <si>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</si>
  <si>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</si>
  <si>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</si>
  <si>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</si>
  <si>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</si>
  <si>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</si>
  <si>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</si>
  <si>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</si>
  <si>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</si>
  <si>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</si>
  <si>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</si>
  <si>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</si>
  <si>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</si>
  <si>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</si>
  <si>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</si>
  <si>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</si>
  <si>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</si>
  <si>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</si>
  <si>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</si>
  <si>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</si>
  <si>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</si>
  <si>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</si>
  <si>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</si>
  <si>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</si>
  <si>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</si>
  <si>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</si>
  <si>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</si>
  <si>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</si>
  <si>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</si>
  <si>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</si>
  <si>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</si>
  <si>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</si>
  <si>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</si>
  <si>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</si>
  <si>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</si>
  <si>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</si>
  <si>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</si>
  <si>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</si>
  <si>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</si>
  <si>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</si>
  <si>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</si>
  <si>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</si>
  <si>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</si>
  <si>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</si>
  <si>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</si>
  <si>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</si>
  <si>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</si>
  <si>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</si>
  <si>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</si>
  <si>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</si>
  <si>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</si>
  <si>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</si>
  <si>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</si>
  <si>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</si>
  <si>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</si>
  <si>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</si>
  <si>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</si>
  <si>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</si>
  <si>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</si>
  <si>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</si>
  <si>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</si>
  <si>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</si>
  <si>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</si>
  <si>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</si>
  <si>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</si>
  <si>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</si>
  <si>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</si>
  <si>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</si>
  <si>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</si>
  <si>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</si>
  <si>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</si>
  <si>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</si>
  <si>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</si>
  <si>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</si>
  <si>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</si>
  <si>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</si>
  <si>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</si>
  <si>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</si>
  <si>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</si>
  <si>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</si>
  <si>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</si>
  <si>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</si>
  <si>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</si>
  <si>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</si>
  <si>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</si>
  <si>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</si>
  <si>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</si>
  <si>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</si>
  <si>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</si>
  <si>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</si>
  <si>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</si>
  <si>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</si>
  <si>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</si>
  <si>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</si>
  <si>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</si>
  <si>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</si>
  <si>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</si>
  <si>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</si>
  <si>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</si>
  <si>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</si>
  <si>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</si>
  <si>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</si>
  <si>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</si>
  <si>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</si>
  <si>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</si>
  <si>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</si>
  <si>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</si>
  <si>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</si>
  <si>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</si>
  <si>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</si>
  <si>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</si>
  <si>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</si>
  <si>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</si>
  <si>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</si>
  <si>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</si>
  <si>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</si>
  <si>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</si>
  <si>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</si>
  <si>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</si>
  <si>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</si>
  <si>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</si>
  <si>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</si>
  <si>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</si>
  <si>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</si>
  <si>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</si>
  <si>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</si>
  <si>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</si>
  <si>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</si>
  <si>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</si>
  <si>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</si>
  <si>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</si>
  <si>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</si>
  <si>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</si>
  <si>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</si>
  <si>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</si>
  <si>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</si>
  <si>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</si>
  <si>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</si>
  <si>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</si>
  <si>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</si>
  <si>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</si>
  <si>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</si>
  <si>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</si>
  <si>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</si>
  <si>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</si>
  <si>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</si>
  <si>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</si>
  <si>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</si>
  <si>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</si>
  <si>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</si>
  <si>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</si>
  <si>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</si>
  <si>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</si>
  <si>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</si>
  <si>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</si>
  <si>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</si>
  <si>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</si>
  <si>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</si>
  <si>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</si>
  <si>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</si>
  <si>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</si>
  <si>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</si>
  <si>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</si>
  <si>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</si>
  <si>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</si>
  <si>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</si>
  <si>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</si>
  <si>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</si>
  <si>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</si>
  <si>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</si>
  <si>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</si>
  <si>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</si>
  <si>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</si>
  <si>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</si>
  <si>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</si>
  <si>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</si>
  <si>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</si>
  <si>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</si>
  <si>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</si>
  <si>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</si>
  <si>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</si>
  <si>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</si>
  <si>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</si>
  <si>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</si>
  <si>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</si>
  <si>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</si>
  <si>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</si>
  <si>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</si>
  <si>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</si>
  <si>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</si>
  <si>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</si>
  <si>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</si>
  <si>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</si>
  <si>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</si>
  <si>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</si>
  <si>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</si>
  <si>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</si>
  <si>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</si>
  <si>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</si>
  <si>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</si>
  <si>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</si>
  <si>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</si>
  <si>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</si>
  <si>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</si>
  <si>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</si>
  <si>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</si>
  <si>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</si>
  <si>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</si>
  <si>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</si>
  <si>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</si>
  <si>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</si>
  <si>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</si>
  <si>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</si>
  <si>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</si>
  <si>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</si>
  <si>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</si>
  <si>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</si>
  <si>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</si>
  <si>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</si>
  <si>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</si>
  <si>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</si>
  <si>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</si>
  <si>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</si>
  <si>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</si>
  <si>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</si>
  <si>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</si>
  <si>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</si>
  <si>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</si>
  <si>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</si>
  <si>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</si>
  <si>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</si>
  <si>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</si>
  <si>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</si>
  <si>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</si>
  <si>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</si>
  <si>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</si>
  <si>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</si>
  <si>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</si>
  <si>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</si>
  <si>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</si>
  <si>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</si>
  <si>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</si>
  <si>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</si>
  <si>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</si>
  <si>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</si>
  <si>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</si>
  <si>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</si>
  <si>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</si>
  <si>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</si>
  <si>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</si>
  <si>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</si>
  <si>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</si>
  <si>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</si>
  <si>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</si>
  <si>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</si>
  <si>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</si>
  <si>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</si>
  <si>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</si>
  <si>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</si>
  <si>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</si>
  <si>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</si>
  <si>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</si>
  <si>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</si>
  <si>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</si>
  <si>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</si>
  <si>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</si>
  <si>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</si>
  <si>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</si>
  <si>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</si>
  <si>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</si>
  <si>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</si>
  <si>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</si>
  <si>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</si>
  <si>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</si>
  <si>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</si>
  <si>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</si>
  <si>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</si>
  <si>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</si>
  <si>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</si>
  <si>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</si>
  <si>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</si>
  <si>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</si>
  <si>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</si>
  <si>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</si>
  <si>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</si>
  <si>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</si>
  <si>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</si>
  <si>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</si>
  <si>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</si>
  <si>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</si>
  <si>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</si>
  <si>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</si>
  <si>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</si>
  <si>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</si>
  <si>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</si>
  <si>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</si>
  <si>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</si>
  <si>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</si>
  <si>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</si>
  <si>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</si>
  <si>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</si>
  <si>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</si>
  <si>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</si>
  <si>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</si>
  <si>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</si>
  <si>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</si>
  <si>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</si>
  <si>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</si>
  <si>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</si>
  <si>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</si>
  <si>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</si>
  <si>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</si>
  <si>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</si>
  <si>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</si>
  <si>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</si>
  <si>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</si>
  <si>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</si>
  <si>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</si>
  <si>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</si>
  <si>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</si>
  <si>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</si>
  <si>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</si>
  <si>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</si>
  <si>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</si>
  <si>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</si>
  <si>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</si>
  <si>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</si>
  <si>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</si>
  <si>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</si>
  <si>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</si>
  <si>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</si>
  <si>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</si>
  <si>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</si>
  <si>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</si>
  <si>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</si>
  <si>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</si>
  <si>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</si>
  <si>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</si>
  <si>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</si>
  <si>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</si>
  <si>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</si>
  <si>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</si>
  <si>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</si>
  <si>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</si>
  <si>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</si>
  <si>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</si>
  <si>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</si>
  <si>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</si>
  <si>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</si>
  <si>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</si>
  <si>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</si>
  <si>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</si>
  <si>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</si>
  <si>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</si>
  <si>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</si>
  <si>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</si>
  <si>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</si>
  <si>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</si>
  <si>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</si>
  <si>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</si>
  <si>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</si>
  <si>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</si>
  <si>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</si>
  <si>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</si>
  <si>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</si>
  <si>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</si>
  <si>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</si>
  <si>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</si>
  <si>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</si>
  <si>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</si>
  <si>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</si>
  <si>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</si>
  <si>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</si>
  <si>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</si>
  <si>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</si>
  <si>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</si>
  <si>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</si>
  <si>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</si>
  <si>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</si>
  <si>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</si>
  <si>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</si>
  <si>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</si>
  <si>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</si>
  <si>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</si>
  <si>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</si>
  <si>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</si>
  <si>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</si>
  <si>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</si>
  <si>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</si>
  <si>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</si>
  <si>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</si>
  <si>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</si>
  <si>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</si>
  <si>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</si>
  <si>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</si>
  <si>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</si>
  <si>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</si>
  <si>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</si>
  <si>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</si>
  <si>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</si>
  <si>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</si>
  <si>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</si>
  <si>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</si>
  <si>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</si>
  <si>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</si>
  <si>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</si>
  <si>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</si>
  <si>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</si>
  <si>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</si>
  <si>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</si>
  <si>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</si>
  <si>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</si>
  <si>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</si>
  <si>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</si>
  <si>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</si>
  <si>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</si>
  <si>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</si>
  <si>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</si>
  <si>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</si>
  <si>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</si>
  <si>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</si>
  <si>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</si>
  <si>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</si>
  <si>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</si>
  <si>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</si>
  <si>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</si>
  <si>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</si>
  <si>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</si>
  <si>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</si>
  <si>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</si>
  <si>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</si>
  <si>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</si>
  <si>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</si>
  <si>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</si>
  <si>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</si>
  <si>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</si>
  <si>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</si>
  <si>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</si>
  <si>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</si>
  <si>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</si>
  <si>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</si>
  <si>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</si>
  <si>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</si>
  <si>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</si>
  <si>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</si>
  <si>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</si>
  <si>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</si>
  <si>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</si>
  <si>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</si>
  <si>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</si>
  <si>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</si>
  <si>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</si>
  <si>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</si>
  <si>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</si>
  <si>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</si>
  <si>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</si>
  <si>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</si>
  <si>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</si>
  <si>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</si>
  <si>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</si>
  <si>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</si>
  <si>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</si>
  <si>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</si>
  <si>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</si>
  <si>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</si>
  <si>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</si>
  <si>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</si>
  <si>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</si>
  <si>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</si>
  <si>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</si>
  <si>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</si>
  <si>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</si>
  <si>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</si>
  <si>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</si>
  <si>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</si>
  <si>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</si>
  <si>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</si>
  <si>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</si>
  <si>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</si>
  <si>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</si>
  <si>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</si>
  <si>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</si>
  <si>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</si>
  <si>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</si>
  <si>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</si>
  <si>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</si>
  <si>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</si>
  <si>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</si>
  <si>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</si>
  <si>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</si>
  <si>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</si>
  <si>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</si>
  <si>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</si>
  <si>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</si>
  <si>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</si>
  <si>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</si>
  <si>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</si>
  <si>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</si>
  <si>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</si>
  <si>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</si>
  <si>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</si>
  <si>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</si>
  <si>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</si>
  <si>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</si>
  <si>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</si>
  <si>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</si>
  <si>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</si>
  <si>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</si>
  <si>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</si>
  <si>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</si>
  <si>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</si>
  <si>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</si>
  <si>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</si>
  <si>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</si>
  <si>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</si>
  <si>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</si>
  <si>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</si>
  <si>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</si>
  <si>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</si>
  <si>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</si>
  <si>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</si>
  <si>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</si>
  <si>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</si>
  <si>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</si>
  <si>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</si>
  <si>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</si>
  <si>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</si>
  <si>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</si>
  <si>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</si>
  <si>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</si>
  <si>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</si>
  <si>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</si>
  <si>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</si>
  <si>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</si>
  <si>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</si>
  <si>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</si>
  <si>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</si>
  <si>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</si>
  <si>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</si>
  <si>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</si>
  <si>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</si>
  <si>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</si>
  <si>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</si>
  <si>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</si>
  <si>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</si>
  <si>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</si>
  <si>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</si>
  <si>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</si>
  <si>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</si>
  <si>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</si>
  <si>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</si>
  <si>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</si>
  <si>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</si>
  <si>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</si>
  <si>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</si>
  <si>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</si>
  <si>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</si>
  <si>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</si>
  <si>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</si>
  <si>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</si>
  <si>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</si>
  <si>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</si>
  <si>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</si>
  <si>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</si>
  <si>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</si>
  <si>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</si>
  <si>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</si>
  <si>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</si>
  <si>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</si>
  <si>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</si>
  <si>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</si>
  <si>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</si>
  <si>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</si>
  <si>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</si>
  <si>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</si>
  <si>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</si>
  <si>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</si>
  <si>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</si>
  <si>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</si>
  <si>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</si>
  <si>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</si>
  <si>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</si>
  <si>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</si>
  <si>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</si>
  <si>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</si>
  <si>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</si>
  <si>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</si>
  <si>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</si>
  <si>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</si>
  <si>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</si>
  <si>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</si>
  <si>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</si>
  <si>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</si>
  <si>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</si>
  <si>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</si>
  <si>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</si>
  <si>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</si>
  <si>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</si>
  <si>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</si>
  <si>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</si>
  <si>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</si>
  <si>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</si>
  <si>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</si>
  <si>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</si>
  <si>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</si>
  <si>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</si>
  <si>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</si>
  <si>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</si>
  <si>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</si>
  <si>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</si>
  <si>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</si>
  <si>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</si>
  <si>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</si>
  <si>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</si>
  <si>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</si>
  <si>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</si>
  <si>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</si>
  <si>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</si>
  <si>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</si>
  <si>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</si>
  <si>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</si>
  <si>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</si>
  <si>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</si>
  <si>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</si>
  <si>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</si>
  <si>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</si>
  <si>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</si>
  <si>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</si>
  <si>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</si>
  <si>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</si>
  <si>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</si>
  <si>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</si>
  <si>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</si>
  <si>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</si>
  <si>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</si>
  <si>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</si>
  <si>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</si>
  <si>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</si>
  <si>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</si>
  <si>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</si>
  <si>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</si>
  <si>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</si>
  <si>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</si>
  <si>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</si>
  <si>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</si>
  <si>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</si>
  <si>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</si>
  <si>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</si>
  <si>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</si>
  <si>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</si>
  <si>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</si>
  <si>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</si>
  <si>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</si>
  <si>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</si>
  <si>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</si>
  <si>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</si>
  <si>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</si>
  <si>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</si>
  <si>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</si>
  <si>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</si>
  <si>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</si>
  <si>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</si>
  <si>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</si>
  <si>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</si>
  <si>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</si>
  <si>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</si>
  <si>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</si>
  <si>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</si>
  <si>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</si>
  <si>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</si>
  <si>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</si>
  <si>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</si>
  <si>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</si>
  <si>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</si>
  <si>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</si>
  <si>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</si>
  <si>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</si>
  <si>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</si>
  <si>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</si>
  <si>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</si>
  <si>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</si>
  <si>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</si>
  <si>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</si>
  <si>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</si>
  <si>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</si>
  <si>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</si>
  <si>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</si>
  <si>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</si>
  <si>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</si>
  <si>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</si>
  <si>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</si>
  <si>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</si>
  <si>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</si>
  <si>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</si>
  <si>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</si>
  <si>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</si>
  <si>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</si>
  <si>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</si>
  <si>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</si>
  <si>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</si>
  <si>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</si>
  <si>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</si>
  <si>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</si>
  <si>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</si>
  <si>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</si>
  <si>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</si>
  <si>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</si>
  <si>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</si>
  <si>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</si>
  <si>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</si>
  <si>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</si>
  <si>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</si>
  <si>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</si>
  <si>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</si>
  <si>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</si>
  <si>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</si>
  <si>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</si>
  <si>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</si>
  <si>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</si>
  <si>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</si>
  <si>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</si>
  <si>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</si>
  <si>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</si>
  <si>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</si>
  <si>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</si>
  <si>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</si>
  <si>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</si>
  <si>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</si>
  <si>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</si>
  <si>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</si>
  <si>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</si>
  <si>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</si>
  <si>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</si>
  <si>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</si>
  <si>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</si>
  <si>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</si>
  <si>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</si>
  <si>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</si>
  <si>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</si>
  <si>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</si>
  <si>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</si>
  <si>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</si>
  <si>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</si>
  <si>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</si>
  <si>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</si>
  <si>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</si>
  <si>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</si>
  <si>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</si>
  <si>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</si>
  <si>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</si>
  <si>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</si>
  <si>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</si>
  <si>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</si>
  <si>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</si>
  <si>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</si>
  <si>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</si>
  <si>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</si>
  <si>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</si>
  <si>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</si>
  <si>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</si>
  <si>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</si>
  <si>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</si>
  <si>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</si>
  <si>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</si>
  <si>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</si>
  <si>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</si>
  <si>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</si>
  <si>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</si>
  <si>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</si>
  <si>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</si>
  <si>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</si>
  <si>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</si>
  <si>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</si>
  <si>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</si>
  <si>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</si>
  <si>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</si>
  <si>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</si>
  <si>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</si>
  <si>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</si>
  <si>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</si>
  <si>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</si>
  <si>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</si>
  <si>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</si>
  <si>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</si>
  <si>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</si>
  <si>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</si>
  <si>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</si>
  <si>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</si>
  <si>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</si>
  <si>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</si>
  <si>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</si>
  <si>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</si>
  <si>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</si>
  <si>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</si>
  <si>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</si>
  <si>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</si>
  <si>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</si>
  <si>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</si>
  <si>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</si>
  <si>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</si>
  <si>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</si>
  <si>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</si>
  <si>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</si>
  <si>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</si>
  <si>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</si>
  <si>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</si>
  <si>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</si>
  <si>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</si>
  <si>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</si>
  <si>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</si>
  <si>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</si>
  <si>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</si>
  <si>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</si>
  <si>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</si>
  <si>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</si>
  <si>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</si>
  <si>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</si>
  <si>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</si>
  <si>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</si>
  <si>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</si>
  <si>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</si>
  <si>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</si>
  <si>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</si>
  <si>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</si>
  <si>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</si>
  <si>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</si>
  <si>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</si>
  <si>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</si>
  <si>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</si>
  <si>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</si>
  <si>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</si>
  <si>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</si>
  <si>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</si>
  <si>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</si>
  <si>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</si>
  <si>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</si>
  <si>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</si>
  <si>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</si>
  <si>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</si>
  <si>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</si>
  <si>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</si>
  <si>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</si>
  <si>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</si>
  <si>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</si>
  <si>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</si>
  <si>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</si>
  <si>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</si>
  <si>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</si>
  <si>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</si>
  <si>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</si>
  <si>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</si>
  <si>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</si>
  <si>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</si>
  <si>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</si>
  <si>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</si>
  <si>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</si>
  <si>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</si>
  <si>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</si>
  <si>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</si>
  <si>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</si>
  <si>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</si>
  <si>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</si>
  <si>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</si>
  <si>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</si>
  <si>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</si>
  <si>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</si>
  <si>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</si>
  <si>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</si>
  <si>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</si>
  <si>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</si>
  <si>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</si>
  <si>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</si>
  <si>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</si>
  <si>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</si>
  <si>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</si>
  <si>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</si>
  <si>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</si>
  <si>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</si>
  <si>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</si>
  <si>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</si>
  <si>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</si>
  <si>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</si>
  <si>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</si>
  <si>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</si>
  <si>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</si>
  <si>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</si>
  <si>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</si>
  <si>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</si>
  <si>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</si>
  <si>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</si>
  <si>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</si>
  <si>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</si>
  <si>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</si>
  <si>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</si>
  <si>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</si>
  <si>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</si>
  <si>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</si>
  <si>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</si>
  <si>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</si>
  <si>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</si>
  <si>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</si>
  <si>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</si>
  <si>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</si>
  <si>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</si>
  <si>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</si>
  <si>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</si>
  <si>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</si>
  <si>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</si>
  <si>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</si>
  <si>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</si>
  <si>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</si>
  <si>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</si>
  <si>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</si>
  <si>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</si>
  <si>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</si>
  <si>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</si>
  <si>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</si>
  <si>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</si>
  <si>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</si>
  <si>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</si>
  <si>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</si>
  <si>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</si>
  <si>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</si>
  <si>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</si>
  <si>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</si>
  <si>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</si>
  <si>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</si>
  <si>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</si>
  <si>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</si>
  <si>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</si>
  <si>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</si>
  <si>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</si>
  <si>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</si>
  <si>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</si>
  <si>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</si>
  <si>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</si>
  <si>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</si>
  <si>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</si>
  <si>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</si>
  <si>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</si>
  <si>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</si>
  <si>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</si>
  <si>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</si>
  <si>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</si>
  <si>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</si>
  <si>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</si>
  <si>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</si>
  <si>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</si>
  <si>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</si>
  <si>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</si>
  <si>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</si>
  <si>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</si>
  <si>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</si>
  <si>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</si>
  <si>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</si>
  <si>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</si>
  <si>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</si>
  <si>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</si>
  <si>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</si>
  <si>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</si>
  <si>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</si>
  <si>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</si>
  <si>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</si>
  <si>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</si>
  <si>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</si>
  <si>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</si>
  <si>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</si>
  <si>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</si>
  <si>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</si>
  <si>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</si>
  <si>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</si>
  <si>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</si>
  <si>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</si>
  <si>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</si>
  <si>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</si>
  <si>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</si>
  <si>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</si>
  <si>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</si>
  <si>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</si>
  <si>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</si>
  <si>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</si>
  <si>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</si>
  <si>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</si>
  <si>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</si>
  <si>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</si>
  <si>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</si>
  <si>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</si>
  <si>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</si>
  <si>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</si>
  <si>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</si>
  <si>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</si>
  <si>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</si>
  <si>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</si>
  <si>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</si>
  <si>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</si>
  <si>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</si>
  <si>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</si>
  <si>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</si>
  <si>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</si>
  <si>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</si>
  <si>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</si>
  <si>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</si>
  <si>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</si>
  <si>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</si>
  <si>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</si>
  <si>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</si>
  <si>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</si>
  <si>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</si>
  <si>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</si>
  <si>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</si>
  <si>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</si>
  <si>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</si>
  <si>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</si>
  <si>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</si>
  <si>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</si>
  <si>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</si>
  <si>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</si>
  <si>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</si>
  <si>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</si>
  <si>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</si>
  <si>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</si>
  <si>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</si>
  <si>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</si>
  <si>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</si>
  <si>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</si>
  <si>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</si>
  <si>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</si>
  <si>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</si>
  <si>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</si>
  <si>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</si>
  <si>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</si>
  <si>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</si>
  <si>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</si>
  <si>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</si>
  <si>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</si>
  <si>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</si>
  <si>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</si>
  <si>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</si>
  <si>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</si>
  <si>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</si>
  <si>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</si>
  <si>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</si>
  <si>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</si>
  <si>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</si>
  <si>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</si>
  <si>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</si>
  <si>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</si>
  <si>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</si>
  <si>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</si>
  <si>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</si>
  <si>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</si>
  <si>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</si>
  <si>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</si>
  <si>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</si>
  <si>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</si>
  <si>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</si>
  <si>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</si>
  <si>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</si>
  <si>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</si>
  <si>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</si>
  <si>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</si>
  <si>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</si>
  <si>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</si>
  <si>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</si>
  <si>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</si>
  <si>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</si>
  <si>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</si>
  <si>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</si>
  <si>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</si>
  <si>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</si>
  <si>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</si>
  <si>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</si>
  <si>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</si>
  <si>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</si>
  <si>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</si>
  <si>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</si>
  <si>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</si>
  <si>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</si>
  <si>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</si>
  <si>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</si>
  <si>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</si>
  <si>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</si>
  <si>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</si>
  <si>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</si>
  <si>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</si>
  <si>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</si>
  <si>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</si>
  <si>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</si>
  <si>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</si>
  <si>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</si>
  <si>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</si>
  <si>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</si>
  <si>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</si>
  <si>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</si>
  <si>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</si>
  <si>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</si>
  <si>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</si>
  <si>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</si>
  <si>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</si>
  <si>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</si>
  <si>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</si>
  <si>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</si>
  <si>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</si>
  <si>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</si>
  <si>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</si>
  <si>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</si>
  <si>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</si>
  <si>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</si>
  <si>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</si>
  <si>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</si>
  <si>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</si>
  <si>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</si>
  <si>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</si>
  <si>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</si>
  <si>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</si>
  <si>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</si>
  <si>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</si>
  <si>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</si>
  <si>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</si>
  <si>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</si>
  <si>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</si>
  <si>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</si>
  <si>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</si>
  <si>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</si>
  <si>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</si>
  <si>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</si>
  <si>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</si>
  <si>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</si>
  <si>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</si>
  <si>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</si>
  <si>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</si>
  <si>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</si>
  <si>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</si>
  <si>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</si>
  <si>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</si>
  <si>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</si>
  <si>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</si>
  <si>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</si>
  <si>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</si>
  <si>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</si>
  <si>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</si>
  <si>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</si>
  <si>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</si>
  <si>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</si>
  <si>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</si>
  <si>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</si>
  <si>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</si>
  <si>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</si>
  <si>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</si>
  <si>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</si>
  <si>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</si>
  <si>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</si>
  <si>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</si>
  <si>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</si>
  <si>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</si>
  <si>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</si>
  <si>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</si>
  <si>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</si>
  <si>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</si>
  <si>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</si>
  <si>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</si>
  <si>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</si>
  <si>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</si>
  <si>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</si>
  <si>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</si>
  <si>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</si>
  <si>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</si>
  <si>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</si>
  <si>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</si>
  <si>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</si>
  <si>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</si>
  <si>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</si>
  <si>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</si>
  <si>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</si>
  <si>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</si>
  <si>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</si>
  <si>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</si>
  <si>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</si>
  <si>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</si>
  <si>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</si>
  <si>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</si>
  <si>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</si>
  <si>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</si>
  <si>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</si>
  <si>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</si>
  <si>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</si>
  <si>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</si>
  <si>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</si>
  <si>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</si>
  <si>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</si>
  <si>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</si>
  <si>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</si>
  <si>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</si>
  <si>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</si>
  <si>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</si>
  <si>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</si>
  <si>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</si>
  <si>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</si>
  <si>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</si>
  <si>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</si>
  <si>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</si>
  <si>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</si>
  <si>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</si>
  <si>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</si>
  <si>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</si>
  <si>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</si>
  <si>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</si>
  <si>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</si>
  <si>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</si>
  <si>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</si>
  <si>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</si>
  <si>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</si>
  <si>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</si>
  <si>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</si>
  <si>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</si>
  <si>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</si>
  <si>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</si>
  <si>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</si>
  <si>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</si>
  <si>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</si>
  <si>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</si>
  <si>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</si>
  <si>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</si>
  <si>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</si>
  <si>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</si>
  <si>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</si>
  <si>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</si>
  <si>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</si>
  <si>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</si>
  <si>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</si>
  <si>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</si>
  <si>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</si>
  <si>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</si>
  <si>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</si>
  <si>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</si>
  <si>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</si>
  <si>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</si>
  <si>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</si>
  <si>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</si>
  <si>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</si>
  <si>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</si>
  <si>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</si>
  <si>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</si>
  <si>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</si>
  <si>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</si>
  <si>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</si>
  <si>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</si>
  <si>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</si>
  <si>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</si>
  <si>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</si>
  <si>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</si>
  <si>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</si>
  <si>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</si>
  <si>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</si>
  <si>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</si>
  <si>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</si>
  <si>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</si>
  <si>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</si>
  <si>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</si>
  <si>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</si>
  <si>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</si>
  <si>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</si>
  <si>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</si>
  <si>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</si>
  <si>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</si>
  <si>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</si>
  <si>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</si>
  <si>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</si>
  <si>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</si>
  <si>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</si>
  <si>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</si>
  <si>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</si>
  <si>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</si>
  <si>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</si>
  <si>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</si>
  <si>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</si>
  <si>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</si>
  <si>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</si>
  <si>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</si>
  <si>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</si>
  <si>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</si>
  <si>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</si>
  <si>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</si>
  <si>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</si>
  <si>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</si>
  <si>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</si>
  <si>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</si>
  <si>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</si>
  <si>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</si>
  <si>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</si>
  <si>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</si>
  <si>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</si>
  <si>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</si>
  <si>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</si>
  <si>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</si>
  <si>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</si>
  <si>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</si>
  <si>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</si>
  <si>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</si>
  <si>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</si>
  <si>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</si>
  <si>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</si>
  <si>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</si>
  <si>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</si>
  <si>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</si>
  <si>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</si>
  <si>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</si>
  <si>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</si>
  <si>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</si>
  <si>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</si>
  <si>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</si>
  <si>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</si>
  <si>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</si>
  <si>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</si>
  <si>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</si>
  <si>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</si>
  <si>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</si>
  <si>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</si>
  <si>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</si>
  <si>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</si>
  <si>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</si>
  <si>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</si>
  <si>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</si>
  <si>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</si>
  <si>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</si>
  <si>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</si>
  <si>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</si>
  <si>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</si>
  <si>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</si>
  <si>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</si>
  <si>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</si>
  <si>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</si>
  <si>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</si>
  <si>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</si>
  <si>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</si>
  <si>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</si>
  <si>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</si>
  <si>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</si>
  <si>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</si>
  <si>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</si>
  <si>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</si>
  <si>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</si>
  <si>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</si>
  <si>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</si>
  <si>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</si>
  <si>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</si>
  <si>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</si>
  <si>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</si>
  <si>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</si>
  <si>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</si>
  <si>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</si>
  <si>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</si>
  <si>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</si>
  <si>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</si>
  <si>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</si>
  <si>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</si>
  <si>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</si>
  <si>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</si>
  <si>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</si>
  <si>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</si>
  <si>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</si>
  <si>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</si>
  <si>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</si>
  <si>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</si>
  <si>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</si>
  <si>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</si>
  <si>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</si>
  <si>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</si>
  <si>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</si>
  <si>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</si>
  <si>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</si>
  <si>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</si>
  <si>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</si>
  <si>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</si>
  <si>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</si>
  <si>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</si>
  <si>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</si>
  <si>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</si>
  <si>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</si>
  <si>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</si>
  <si>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</si>
  <si>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</si>
  <si>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</si>
  <si>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</si>
  <si>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</si>
  <si>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</si>
  <si>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</si>
  <si>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</si>
  <si>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</si>
  <si>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</si>
  <si>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</si>
  <si>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</si>
  <si>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</si>
  <si>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</si>
  <si>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</si>
  <si>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</si>
  <si>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</si>
  <si>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</si>
  <si>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</si>
  <si>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</si>
  <si>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</si>
  <si>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</si>
  <si>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</si>
  <si>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</si>
  <si>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</si>
  <si>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</si>
  <si>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</si>
  <si>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</si>
  <si>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</si>
  <si>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</si>
  <si>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</si>
  <si>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</si>
  <si>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</si>
  <si>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</si>
  <si>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</si>
  <si>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</si>
  <si>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</si>
  <si>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</si>
  <si>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</si>
  <si>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</si>
  <si>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</si>
  <si>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</si>
  <si>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</si>
  <si>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</si>
  <si>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</si>
  <si>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</si>
  <si>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</si>
  <si>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</si>
  <si>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</si>
  <si>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</si>
  <si>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</si>
  <si>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</si>
  <si>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</si>
  <si>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</si>
  <si>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</si>
  <si>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</si>
  <si>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</si>
  <si>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</si>
  <si>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</si>
  <si>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</si>
  <si>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</si>
  <si>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</si>
  <si>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</si>
  <si>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</si>
  <si>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</si>
  <si>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</si>
  <si>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</si>
  <si>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</si>
  <si>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</si>
  <si>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</si>
  <si>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</si>
  <si>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</si>
  <si>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</si>
  <si>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</si>
  <si>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</si>
  <si>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</si>
  <si>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</si>
  <si>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</si>
  <si>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</si>
  <si>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</si>
  <si>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</si>
  <si>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</si>
  <si>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</si>
  <si>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</si>
  <si>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</si>
  <si>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</si>
  <si>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</si>
  <si>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</si>
  <si>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</si>
  <si>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</si>
  <si>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</si>
  <si>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</si>
  <si>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</si>
  <si>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</si>
  <si>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</si>
  <si>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</si>
  <si>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</si>
  <si>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</si>
  <si>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</si>
  <si>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</si>
  <si>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</si>
  <si>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</si>
  <si>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</si>
  <si>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</si>
  <si>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</si>
  <si>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</si>
  <si>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</si>
  <si>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</si>
  <si>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</si>
  <si>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</si>
  <si>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</si>
  <si>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</si>
  <si>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</si>
  <si>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</si>
  <si>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</si>
  <si>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</si>
  <si>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</si>
  <si>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</si>
  <si>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</si>
  <si>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</si>
  <si>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</si>
  <si>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</si>
  <si>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</si>
  <si>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</si>
  <si>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</si>
  <si>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</si>
  <si>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</si>
  <si>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</si>
  <si>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</si>
  <si>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</si>
  <si>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</si>
  <si>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</si>
  <si>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</si>
  <si>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</si>
  <si>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</si>
  <si>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</si>
  <si>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</si>
  <si>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</si>
  <si>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</si>
  <si>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</si>
  <si>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</si>
  <si>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</si>
  <si>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</si>
  <si>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</si>
  <si>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</si>
  <si>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</si>
  <si>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</si>
  <si>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</si>
  <si>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</si>
  <si>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</si>
  <si>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</si>
  <si>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</si>
  <si>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</si>
  <si>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</si>
  <si>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</si>
  <si>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</si>
  <si>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</si>
  <si>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</si>
  <si>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</si>
  <si>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</si>
  <si>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</si>
  <si>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</si>
  <si>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</si>
  <si>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</si>
  <si>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</si>
  <si>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</si>
  <si>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</si>
  <si>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</si>
  <si>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</si>
  <si>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</si>
  <si>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</si>
  <si>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</si>
  <si>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</si>
  <si>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</si>
  <si>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</si>
  <si>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</si>
  <si>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</si>
  <si>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</si>
  <si>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</si>
  <si>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</si>
  <si>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</si>
  <si>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</si>
  <si>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</si>
  <si>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</si>
  <si>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</si>
  <si>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</si>
  <si>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</si>
  <si>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</si>
  <si>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</si>
  <si>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</si>
  <si>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</si>
  <si>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</si>
  <si>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</si>
  <si>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</si>
  <si>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</si>
  <si>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</si>
  <si>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</si>
  <si>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</si>
  <si>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</si>
  <si>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</si>
  <si>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</si>
  <si>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</si>
  <si>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</si>
  <si>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</si>
  <si>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</si>
  <si>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</si>
  <si>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</si>
  <si>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</si>
  <si>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</si>
  <si>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</si>
  <si>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</si>
  <si>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</si>
  <si>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</si>
  <si>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</si>
  <si>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</si>
  <si>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</si>
  <si>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</si>
  <si>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</si>
  <si>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</si>
  <si>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</si>
  <si>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</si>
  <si>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</si>
  <si>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</si>
  <si>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</si>
  <si>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</si>
  <si>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</si>
  <si>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</si>
  <si>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</si>
  <si>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</si>
  <si>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</si>
  <si>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</si>
  <si>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</si>
  <si>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</si>
  <si>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</si>
  <si>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</si>
  <si>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</si>
  <si>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</si>
  <si>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</si>
  <si>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</si>
  <si>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</si>
  <si>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</si>
  <si>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</si>
  <si>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</si>
  <si>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</si>
  <si>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</si>
  <si>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</si>
  <si>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</si>
  <si>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</si>
  <si>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</si>
  <si>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</si>
  <si>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</si>
  <si>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</si>
  <si>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</si>
  <si>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</si>
  <si>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</si>
  <si>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</si>
  <si>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</si>
  <si>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</si>
  <si>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</si>
  <si>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</si>
  <si>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</si>
  <si>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</si>
  <si>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</si>
  <si>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</si>
  <si>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</si>
  <si>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</si>
  <si>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</si>
  <si>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</si>
  <si>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</si>
  <si>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</si>
  <si>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</si>
  <si>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</si>
  <si>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</si>
  <si>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</si>
  <si>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</si>
  <si>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</si>
  <si>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</si>
  <si>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</si>
  <si>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</si>
  <si>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</si>
  <si>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</si>
  <si>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</si>
  <si>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</si>
  <si>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</si>
  <si>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</si>
  <si>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</si>
  <si>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</si>
  <si>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</si>
  <si>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</si>
  <si>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</si>
  <si>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</si>
  <si>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</si>
  <si>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</si>
  <si>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</si>
  <si>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</si>
  <si>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</si>
  <si>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</si>
  <si>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</si>
  <si>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</si>
  <si>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</si>
  <si>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</si>
  <si>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</si>
  <si>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</si>
  <si>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</si>
  <si>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</si>
  <si>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</si>
  <si>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</si>
  <si>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</si>
  <si>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</si>
  <si>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</si>
  <si>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</si>
  <si>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</si>
  <si>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</si>
  <si>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</si>
  <si>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</si>
  <si>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</si>
  <si>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</si>
  <si>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</si>
  <si>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</si>
  <si>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</si>
  <si>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</si>
  <si>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</si>
  <si>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</si>
  <si>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</si>
  <si>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</si>
  <si>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</si>
  <si>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</si>
  <si>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</si>
  <si>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</si>
  <si>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</si>
  <si>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</si>
  <si>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</si>
  <si>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</si>
  <si>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</si>
  <si>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</si>
  <si>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</si>
  <si>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</si>
  <si>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</si>
  <si>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</si>
  <si>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</si>
  <si>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</si>
  <si>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</si>
  <si>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</si>
  <si>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</si>
  <si>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</si>
  <si>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</si>
  <si>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</si>
  <si>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</si>
  <si>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</si>
  <si>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</si>
  <si>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</si>
  <si>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</si>
  <si>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</si>
  <si>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</si>
  <si>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</si>
  <si>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</si>
  <si>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</si>
  <si>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</si>
  <si>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</si>
  <si>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</si>
  <si>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</si>
  <si>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</si>
  <si>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</si>
  <si>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</si>
  <si>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</si>
  <si>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</si>
  <si>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</si>
  <si>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</si>
  <si>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</si>
  <si>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</si>
  <si>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</si>
  <si>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</si>
  <si>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</si>
  <si>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</si>
  <si>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</si>
  <si>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</si>
  <si>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</si>
  <si>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</si>
  <si>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</si>
  <si>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</si>
  <si>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</si>
  <si>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</si>
  <si>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</si>
  <si>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</si>
  <si>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</si>
  <si>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</si>
  <si>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</si>
  <si>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</si>
  <si>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</si>
  <si>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</si>
  <si>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</si>
  <si>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</si>
  <si>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</si>
  <si>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</si>
  <si>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</si>
  <si>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</si>
  <si>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</si>
  <si>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</si>
  <si>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</si>
  <si>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</si>
  <si>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</si>
  <si>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</si>
  <si>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</si>
  <si>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</si>
  <si>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</si>
  <si>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</si>
  <si>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</si>
  <si>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</si>
  <si>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</si>
  <si>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</si>
  <si>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</si>
  <si>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</si>
  <si>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</si>
  <si>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</si>
  <si>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</si>
  <si>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</si>
  <si>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</si>
  <si>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</si>
  <si>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</si>
  <si>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</si>
  <si>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</si>
  <si>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</si>
  <si>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</si>
  <si>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</si>
  <si>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</si>
  <si>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</si>
  <si>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</si>
  <si>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</si>
  <si>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</si>
  <si>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</si>
  <si>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</si>
  <si>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</si>
  <si>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</si>
  <si>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</si>
  <si>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</si>
  <si>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</si>
  <si>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</si>
  <si>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</si>
  <si>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</si>
  <si>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</si>
  <si>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</si>
  <si>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</si>
  <si>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</si>
  <si>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</si>
  <si>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</si>
  <si>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</si>
  <si>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</si>
  <si>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</si>
  <si>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</si>
  <si>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</si>
  <si>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</si>
  <si>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</si>
  <si>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</si>
  <si>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</si>
  <si>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</si>
  <si>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</si>
  <si>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</si>
  <si>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</si>
  <si>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</si>
  <si>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</si>
  <si>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</si>
  <si>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</si>
  <si>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</si>
  <si>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</si>
  <si>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</si>
  <si>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</si>
  <si>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</si>
  <si>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</si>
  <si>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</si>
  <si>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</si>
  <si>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</si>
  <si>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</si>
  <si>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</si>
  <si>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</si>
  <si>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</si>
  <si>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</si>
  <si>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</si>
  <si>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</si>
  <si>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</si>
  <si>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</si>
  <si>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</si>
  <si>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</si>
  <si>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</si>
  <si>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</si>
  <si>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</si>
  <si>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</si>
  <si>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</si>
  <si>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</si>
  <si>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</si>
  <si>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</si>
  <si>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</si>
  <si>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</si>
  <si>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</si>
  <si>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</si>
  <si>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</si>
  <si>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</si>
  <si>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</si>
  <si>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</si>
  <si>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</si>
  <si>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</si>
  <si>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</si>
  <si>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</si>
  <si>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</si>
  <si>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</si>
  <si>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</si>
  <si>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</si>
  <si>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</si>
  <si>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</si>
  <si>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</si>
  <si>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</si>
  <si>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</si>
  <si>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</si>
  <si>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</si>
  <si>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</si>
  <si>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</si>
  <si>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</si>
  <si>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</si>
  <si>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</si>
  <si>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</si>
  <si>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</si>
  <si>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</si>
  <si>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</si>
  <si>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</si>
  <si>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</si>
  <si>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</si>
  <si>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</si>
  <si>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</si>
  <si>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</si>
  <si>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</si>
  <si>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</si>
  <si>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</si>
  <si>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</si>
  <si>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</si>
  <si>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</si>
  <si>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</si>
  <si>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</si>
  <si>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</si>
  <si>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</si>
  <si>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</si>
  <si>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</si>
  <si>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</si>
  <si>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</si>
  <si>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</si>
  <si>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</si>
  <si>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</si>
  <si>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</si>
  <si>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</si>
  <si>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</si>
  <si>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</si>
  <si>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</si>
  <si>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</si>
  <si>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</si>
  <si>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</si>
  <si>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</si>
  <si>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</si>
  <si>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</si>
  <si>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</si>
  <si>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</si>
  <si>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</si>
  <si>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</si>
  <si>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</si>
  <si>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</si>
  <si>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</si>
  <si>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</si>
  <si>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</si>
  <si>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</si>
  <si>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</si>
  <si>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</si>
  <si>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</si>
  <si>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</si>
  <si>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</si>
  <si>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</si>
  <si>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</si>
  <si>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</si>
  <si>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</si>
  <si>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</si>
  <si>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</si>
  <si>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</si>
  <si>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</si>
  <si>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</si>
  <si>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</si>
  <si>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</si>
  <si>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</si>
  <si>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</si>
  <si>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</si>
  <si>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</si>
  <si>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</si>
  <si>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</si>
  <si>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</si>
  <si>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</si>
  <si>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</si>
  <si>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</si>
  <si>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</si>
  <si>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</si>
  <si>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</si>
  <si>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</si>
  <si>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</si>
  <si>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</si>
  <si>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</si>
  <si>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</si>
  <si>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</si>
  <si>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</si>
  <si>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</si>
  <si>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</si>
  <si>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</si>
  <si>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</si>
  <si>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</si>
  <si>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</si>
  <si>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</si>
  <si>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</si>
  <si>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</si>
  <si>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</si>
  <si>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</si>
  <si>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</si>
  <si>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</si>
  <si>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</si>
  <si>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</si>
  <si>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</si>
  <si>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</si>
  <si>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</si>
  <si>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</si>
  <si>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</si>
  <si>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</si>
  <si>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</si>
  <si>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</si>
  <si>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</si>
  <si>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</si>
  <si>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</si>
  <si>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</si>
  <si>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</si>
  <si>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</si>
  <si>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</si>
  <si>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</si>
  <si>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</si>
  <si>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</si>
  <si>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</si>
  <si>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</si>
  <si>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</si>
  <si>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</si>
  <si>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</si>
  <si>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</si>
  <si>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</si>
  <si>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</si>
  <si>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</si>
  <si>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</si>
  <si>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</si>
  <si>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</si>
  <si>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</si>
  <si>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</si>
  <si>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</si>
  <si>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</si>
  <si>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</si>
  <si>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</si>
  <si>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</si>
  <si>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</si>
  <si>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</si>
  <si>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</si>
  <si>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</si>
  <si>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</si>
  <si>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</si>
  <si>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</si>
  <si>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</si>
  <si>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</si>
  <si>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</si>
  <si>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</si>
  <si>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</si>
  <si>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</si>
  <si>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</si>
  <si>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</si>
  <si>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</si>
  <si>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</si>
  <si>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</si>
  <si>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</si>
  <si>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</si>
  <si>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</si>
  <si>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</si>
  <si>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</si>
  <si>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</si>
  <si>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</si>
  <si>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</si>
  <si>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</si>
  <si>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</si>
  <si>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</si>
  <si>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</si>
  <si>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</si>
  <si>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</si>
  <si>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</si>
  <si>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</si>
  <si>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</si>
  <si>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</si>
  <si>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</si>
  <si>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</si>
  <si>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</si>
  <si>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</si>
  <si>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</si>
  <si>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</si>
  <si>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</si>
  <si>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</si>
  <si>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</si>
  <si>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</si>
  <si>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</si>
  <si>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</si>
  <si>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</si>
  <si>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</si>
  <si>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</si>
  <si>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</si>
  <si>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</si>
  <si>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</si>
  <si>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</si>
  <si>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</si>
  <si>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</si>
  <si>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</si>
  <si>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</si>
  <si>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</si>
  <si>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</si>
  <si>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</si>
  <si>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</si>
  <si>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</si>
  <si>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</si>
  <si>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</si>
  <si>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</si>
  <si>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</si>
  <si>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</si>
  <si>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</si>
  <si>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</si>
  <si>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</si>
  <si>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</si>
  <si>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</si>
  <si>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</si>
  <si>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</si>
  <si>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</si>
  <si>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</si>
  <si>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</si>
  <si>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</si>
  <si>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</si>
  <si>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</si>
  <si>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</si>
  <si>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</si>
  <si>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</si>
  <si>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</si>
  <si>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</si>
  <si>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</si>
  <si>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</si>
  <si>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</si>
  <si>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</si>
  <si>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</si>
  <si>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</si>
  <si>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</si>
  <si>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</si>
  <si>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</si>
  <si>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</si>
  <si>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</si>
  <si>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</si>
  <si>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</si>
  <si>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</si>
  <si>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</si>
  <si>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</si>
  <si>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</si>
  <si>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</si>
  <si>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</si>
  <si>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</si>
  <si>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</si>
  <si>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</si>
  <si>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</si>
  <si>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</si>
  <si>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</si>
  <si>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</si>
  <si>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</si>
  <si>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</si>
  <si>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</si>
  <si>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</si>
  <si>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</si>
  <si>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</si>
  <si>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</si>
  <si>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</si>
  <si>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</si>
  <si>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</si>
  <si>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</si>
  <si>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</si>
  <si>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</si>
  <si>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</si>
  <si>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</si>
  <si>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</si>
  <si>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</si>
  <si>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</si>
  <si>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</si>
  <si>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</si>
  <si>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</si>
  <si>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</si>
  <si>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</si>
  <si>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</si>
  <si>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</si>
  <si>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</si>
  <si>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</si>
  <si>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</si>
  <si>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</si>
  <si>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</si>
  <si>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</si>
  <si>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</si>
  <si>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</si>
  <si>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</si>
  <si>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</si>
  <si>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</si>
  <si>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</si>
  <si>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</si>
  <si>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</si>
  <si>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</si>
  <si>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</si>
  <si>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</si>
  <si>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</si>
  <si>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</si>
  <si>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</si>
  <si>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</si>
  <si>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</si>
  <si>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</si>
  <si>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</si>
  <si>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</si>
  <si>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</si>
  <si>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</si>
  <si>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</si>
  <si>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</si>
  <si>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</si>
  <si>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</si>
  <si>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</si>
  <si>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</si>
  <si>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</si>
  <si>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</si>
  <si>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</si>
  <si>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</si>
  <si>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</si>
  <si>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</si>
  <si>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</si>
  <si>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</si>
  <si>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</si>
  <si>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</si>
  <si>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</si>
  <si>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</si>
  <si>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</si>
  <si>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</si>
  <si>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</si>
  <si>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</si>
  <si>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</si>
  <si>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</si>
  <si>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</si>
  <si>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</si>
  <si>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</si>
  <si>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</si>
  <si>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</si>
  <si>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</si>
  <si>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</si>
  <si>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</si>
  <si>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</si>
  <si>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</si>
  <si>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</si>
  <si>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</si>
  <si>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</si>
  <si>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</si>
  <si>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</si>
  <si>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</si>
  <si>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</si>
  <si>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</si>
  <si>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</si>
  <si>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</si>
  <si>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</si>
  <si>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</si>
  <si>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</si>
  <si>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</si>
  <si>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</si>
  <si>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</si>
  <si>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</si>
  <si>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</si>
  <si>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</si>
  <si>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</si>
  <si>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</si>
  <si>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</si>
  <si>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</si>
  <si>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</si>
  <si>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</si>
  <si>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</si>
  <si>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</si>
  <si>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</si>
  <si>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</si>
  <si>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</si>
  <si>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</si>
  <si>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</si>
  <si>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</si>
  <si>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</si>
  <si>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</si>
  <si>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</si>
  <si>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</si>
  <si>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</si>
  <si>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</si>
  <si>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</si>
  <si>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</si>
  <si>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</si>
  <si>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</si>
  <si>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</si>
  <si>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</si>
  <si>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</si>
  <si>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</si>
  <si>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</si>
  <si>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</si>
  <si>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</si>
  <si>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</si>
  <si>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</si>
  <si>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</si>
  <si>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</si>
  <si>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</si>
  <si>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</si>
  <si>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</si>
  <si>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</si>
  <si>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</si>
  <si>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</si>
  <si>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</si>
  <si>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</si>
  <si>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</si>
  <si>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</si>
  <si>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</si>
  <si>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</si>
  <si>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</si>
  <si>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</si>
  <si>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</si>
  <si>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</si>
  <si>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</si>
  <si>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</si>
  <si>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</si>
  <si>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</si>
  <si>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</si>
  <si>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</si>
  <si>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</si>
  <si>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</si>
  <si>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</si>
  <si>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</si>
  <si>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</si>
  <si>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</si>
  <si>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</si>
  <si>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</si>
  <si>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</si>
  <si>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</si>
  <si>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</si>
  <si>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</si>
  <si>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</si>
  <si>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</si>
  <si>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</si>
  <si>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</si>
  <si>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</si>
  <si>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</si>
  <si>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</si>
  <si>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</si>
  <si>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</si>
  <si>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</si>
  <si>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</si>
  <si>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</si>
  <si>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</si>
  <si>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</si>
  <si>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</si>
  <si>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</si>
  <si>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</si>
  <si>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</si>
  <si>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</si>
  <si>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</si>
  <si>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</si>
  <si>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</si>
  <si>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</si>
  <si>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</si>
  <si>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</si>
  <si>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</si>
  <si>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</si>
  <si>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</si>
  <si>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</si>
  <si>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</si>
  <si>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</si>
  <si>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</si>
  <si>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</si>
  <si>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</si>
  <si>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</si>
  <si>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</si>
  <si>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</si>
  <si>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</si>
  <si>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</si>
  <si>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</si>
  <si>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</si>
  <si>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</si>
  <si>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</si>
  <si>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</si>
  <si>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</si>
  <si>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</si>
  <si>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</si>
  <si>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</si>
  <si>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</si>
  <si>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</si>
  <si>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</si>
  <si>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</si>
  <si>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</si>
  <si>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</si>
  <si>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</si>
  <si>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</si>
  <si>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</si>
  <si>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</si>
  <si>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</si>
  <si>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</si>
  <si>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</si>
  <si>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</si>
  <si>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</si>
  <si>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</si>
  <si>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</si>
  <si>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</si>
  <si>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</si>
  <si>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</si>
  <si>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</si>
  <si>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</si>
  <si>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</si>
  <si>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</si>
  <si>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</si>
  <si>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</si>
  <si>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</si>
  <si>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</si>
  <si>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</si>
  <si>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</si>
  <si>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</si>
  <si>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</si>
  <si>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</si>
  <si>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</si>
  <si>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</si>
  <si>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</si>
  <si>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</si>
  <si>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</si>
  <si>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</si>
  <si>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</si>
  <si>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</si>
  <si>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</si>
  <si>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</si>
  <si>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</si>
  <si>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</si>
  <si>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</si>
  <si>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</si>
  <si>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</si>
  <si>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</si>
  <si>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</si>
  <si>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</si>
  <si>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</si>
  <si>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</si>
  <si>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</si>
  <si>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</si>
  <si>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</si>
  <si>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</si>
  <si>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</si>
  <si>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</si>
  <si>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</si>
  <si>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</si>
  <si>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</si>
  <si>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</si>
  <si>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</si>
  <si>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</si>
  <si>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</si>
  <si>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</si>
  <si>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</si>
  <si>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</si>
  <si>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</si>
  <si>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</si>
  <si>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</si>
  <si>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</si>
  <si>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</si>
  <si>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</si>
  <si>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</si>
  <si>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</si>
  <si>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</si>
  <si>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</si>
  <si>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</si>
  <si>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</si>
  <si>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</si>
  <si>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</si>
  <si>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</si>
  <si>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</si>
  <si>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</si>
  <si>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</si>
  <si>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</si>
  <si>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</si>
  <si>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</si>
  <si>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</si>
  <si>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</si>
  <si>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</si>
  <si>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</si>
  <si>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</si>
  <si>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</si>
  <si>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</si>
  <si>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</si>
  <si>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</si>
  <si>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</si>
  <si>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</si>
  <si>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</si>
  <si>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</si>
  <si>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</si>
  <si>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</si>
  <si>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</si>
  <si>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</si>
  <si>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</si>
  <si>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</si>
  <si>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</si>
  <si>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</si>
  <si>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</si>
  <si>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</si>
  <si>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</si>
  <si>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</si>
  <si>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</si>
  <si>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</si>
  <si>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</si>
  <si>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</si>
  <si>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</si>
  <si>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</si>
  <si>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</si>
  <si>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</si>
  <si>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</si>
  <si>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</si>
  <si>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</si>
  <si>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</si>
  <si>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</si>
  <si>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</si>
  <si>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</si>
  <si>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</si>
  <si>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</si>
  <si>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</si>
  <si>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</si>
  <si>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</si>
  <si>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</si>
  <si>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</si>
  <si>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</si>
  <si>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</si>
  <si>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</si>
  <si>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</si>
  <si>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</si>
  <si>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</si>
  <si>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</si>
  <si>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</si>
  <si>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</si>
  <si>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</si>
  <si>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</si>
  <si>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</si>
  <si>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</si>
  <si>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</si>
  <si>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</si>
  <si>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</si>
  <si>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</si>
  <si>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</si>
  <si>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</si>
  <si>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</si>
  <si>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</si>
  <si>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</si>
  <si>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</si>
  <si>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</si>
  <si>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</si>
  <si>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</si>
  <si>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</si>
  <si>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</si>
  <si>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</si>
  <si>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</si>
  <si>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</si>
  <si>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</si>
  <si>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</si>
  <si>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</si>
  <si>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</si>
  <si>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</si>
  <si>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</si>
  <si>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</si>
  <si>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</si>
  <si>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</si>
  <si>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</si>
  <si>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</si>
  <si>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</si>
  <si>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</si>
  <si>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</si>
  <si>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</si>
  <si>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</si>
  <si>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</si>
  <si>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</si>
  <si>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</si>
  <si>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</si>
  <si>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</si>
  <si>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</si>
  <si>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</si>
  <si>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</si>
  <si>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</si>
  <si>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</si>
  <si>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</si>
  <si>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</si>
  <si>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</si>
  <si>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</si>
  <si>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</si>
  <si>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</si>
  <si>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</si>
  <si>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</si>
  <si>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</si>
  <si>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</si>
  <si>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</si>
  <si>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</si>
  <si>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</si>
  <si>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</si>
  <si>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</si>
  <si>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</si>
  <si>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</si>
  <si>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</si>
  <si>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</si>
  <si>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</si>
  <si>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</si>
  <si>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</si>
  <si>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</si>
  <si>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</si>
  <si>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</si>
  <si>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</si>
  <si>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</si>
  <si>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</si>
  <si>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</si>
  <si>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</si>
  <si>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</si>
  <si>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</si>
  <si>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</si>
  <si>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</si>
  <si>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</si>
  <si>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</si>
  <si>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</si>
  <si>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</si>
  <si>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</si>
  <si>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</si>
  <si>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</si>
  <si>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</si>
  <si>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</si>
  <si>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</si>
  <si>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</si>
  <si>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</si>
  <si>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</si>
  <si>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</si>
  <si>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</si>
  <si>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</si>
  <si>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</si>
  <si>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</si>
  <si>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</si>
  <si>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</si>
  <si>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</si>
  <si>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</si>
  <si>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</si>
  <si>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</si>
  <si>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</si>
  <si>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</si>
  <si>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</si>
  <si>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</si>
  <si>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</si>
  <si>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</si>
  <si>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</si>
  <si>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</si>
  <si>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</si>
  <si>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</si>
  <si>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</si>
  <si>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</si>
  <si>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</si>
  <si>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</si>
  <si>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</si>
  <si>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</si>
  <si>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</si>
  <si>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</si>
  <si>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</si>
  <si>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</si>
  <si>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</si>
  <si>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</si>
  <si>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</si>
  <si>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</si>
  <si>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</si>
  <si>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</si>
  <si>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</si>
  <si>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</si>
  <si>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</si>
  <si>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</si>
  <si>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</si>
  <si>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</si>
  <si>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</si>
  <si>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</si>
  <si>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</si>
  <si>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</si>
  <si>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</si>
  <si>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</si>
  <si>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</si>
  <si>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</si>
  <si>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</si>
  <si>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</si>
  <si>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</si>
  <si>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</si>
  <si>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</si>
  <si>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</si>
  <si>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</si>
  <si>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</si>
  <si>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</si>
  <si>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</si>
  <si>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</si>
  <si>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</si>
  <si>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</si>
  <si>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</si>
  <si>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</si>
  <si>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</si>
  <si>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</si>
  <si>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</si>
  <si>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</si>
  <si>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</si>
  <si>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</si>
  <si>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</si>
  <si>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</si>
  <si>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</si>
  <si>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</si>
  <si>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</si>
  <si>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</si>
  <si>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</si>
  <si>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</si>
  <si>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</si>
  <si>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</si>
  <si>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</si>
  <si>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</si>
  <si>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</si>
  <si>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</si>
  <si>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</si>
  <si>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</si>
  <si>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</si>
  <si>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</si>
  <si>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</si>
  <si>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</si>
  <si>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</si>
  <si>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</si>
  <si>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</si>
  <si>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</si>
  <si>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</si>
  <si>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</si>
  <si>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</si>
  <si>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</si>
  <si>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</si>
  <si>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</si>
  <si>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</si>
  <si>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</si>
  <si>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</si>
  <si>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</si>
  <si>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</si>
  <si>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</si>
  <si>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</si>
  <si>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</si>
  <si>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</si>
  <si>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</si>
  <si>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</si>
  <si>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</si>
  <si>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</si>
  <si>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</si>
  <si>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</si>
  <si>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</si>
  <si>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</si>
  <si>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</si>
  <si>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</si>
  <si>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</si>
  <si>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</si>
  <si>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</si>
  <si>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</si>
  <si>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</si>
  <si>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</si>
  <si>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</si>
  <si>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</si>
  <si>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</si>
  <si>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</si>
  <si>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</si>
  <si>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</si>
  <si>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</si>
  <si>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</si>
  <si>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</si>
  <si>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</si>
  <si>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</si>
  <si>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</si>
  <si>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</si>
  <si>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</si>
  <si>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</si>
  <si>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</si>
  <si>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</si>
  <si>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</si>
  <si>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</si>
  <si>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</si>
  <si>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</si>
  <si>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</si>
  <si>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</si>
  <si>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</si>
  <si>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</si>
  <si>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</si>
  <si>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</si>
  <si>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</si>
  <si>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</si>
  <si>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</si>
  <si>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</si>
  <si>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</si>
  <si>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</si>
  <si>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</si>
  <si>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</si>
  <si>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</si>
  <si>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</si>
  <si>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</si>
  <si>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</si>
  <si>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</si>
  <si>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</si>
  <si>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</si>
  <si>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</si>
  <si>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</si>
  <si>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</si>
  <si>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</si>
  <si>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</si>
  <si>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</si>
  <si>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</si>
  <si>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</si>
  <si>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</si>
  <si>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</si>
  <si>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</si>
  <si>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</si>
  <si>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</si>
  <si>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</si>
  <si>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</si>
  <si>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</si>
  <si>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</si>
  <si>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</si>
  <si>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</si>
  <si>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</si>
  <si>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</si>
  <si>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</si>
  <si>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</si>
  <si>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</si>
  <si>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</si>
  <si>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</si>
  <si>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</si>
  <si>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</si>
  <si>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</si>
  <si>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</si>
  <si>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</si>
  <si>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</si>
  <si>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</si>
  <si>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</si>
  <si>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</si>
  <si>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</si>
  <si>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</si>
  <si>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</si>
  <si>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</si>
  <si>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</si>
  <si>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</si>
  <si>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</si>
  <si>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</si>
  <si>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</si>
  <si>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</si>
  <si>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</si>
  <si>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</si>
  <si>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</si>
  <si>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</si>
  <si>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</si>
  <si>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</si>
  <si>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</si>
  <si>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</si>
  <si>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</si>
  <si>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</si>
  <si>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</si>
  <si>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</si>
  <si>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</si>
  <si>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</si>
  <si>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</si>
  <si>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</si>
  <si>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</si>
  <si>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</si>
  <si>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</si>
  <si>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</si>
  <si>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</si>
  <si>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</si>
  <si>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</si>
  <si>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</si>
  <si>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</si>
  <si>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</si>
  <si>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</si>
  <si>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</si>
  <si>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</si>
  <si>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</si>
  <si>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</si>
  <si>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</si>
  <si>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</si>
  <si>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</si>
  <si>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</si>
  <si>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</si>
  <si>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</si>
  <si>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</si>
  <si>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</si>
  <si>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</si>
  <si>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</si>
  <si>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</si>
  <si>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</si>
  <si>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</si>
  <si>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</si>
  <si>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</si>
  <si>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</si>
  <si>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</si>
  <si>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</si>
  <si>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</si>
  <si>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</si>
  <si>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</si>
  <si>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</si>
  <si>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</si>
  <si>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</si>
  <si>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</si>
  <si>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</si>
  <si>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</si>
  <si>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</si>
  <si>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</si>
  <si>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</si>
  <si>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</si>
  <si>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</si>
  <si>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</si>
  <si>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</si>
  <si>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</si>
  <si>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</si>
  <si>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</si>
  <si>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</si>
  <si>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</si>
  <si>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</si>
  <si>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</si>
  <si>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</si>
  <si>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</si>
  <si>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</si>
  <si>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</si>
  <si>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</si>
  <si>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</si>
  <si>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</si>
  <si>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</si>
  <si>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</si>
  <si>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</si>
  <si>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</si>
  <si>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</si>
  <si>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</si>
  <si>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</si>
  <si>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</si>
  <si>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</si>
  <si>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</si>
  <si>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</si>
  <si>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</si>
  <si>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</si>
  <si>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</si>
  <si>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</si>
  <si>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</si>
  <si>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</si>
  <si>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</si>
  <si>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</si>
  <si>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</si>
  <si>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</si>
  <si>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</si>
  <si>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</si>
  <si>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</si>
  <si>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</si>
  <si>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</si>
  <si>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</si>
  <si>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</si>
  <si>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</si>
  <si>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</si>
  <si>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</si>
  <si>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</si>
  <si>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</si>
  <si>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</si>
  <si>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</si>
  <si>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</si>
  <si>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</si>
  <si>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</si>
  <si>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</si>
  <si>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</si>
  <si>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</si>
  <si>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</si>
  <si>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</si>
  <si>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</si>
  <si>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</si>
  <si>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</si>
  <si>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</si>
  <si>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</si>
  <si>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</si>
  <si>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</si>
  <si>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</si>
  <si>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</si>
  <si>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</si>
  <si>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</si>
  <si>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</si>
  <si>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</si>
  <si>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</si>
  <si>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</si>
  <si>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</si>
  <si>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</si>
  <si>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</si>
  <si>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</si>
  <si>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</si>
  <si>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</si>
  <si>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</si>
  <si>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</si>
  <si>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</si>
  <si>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</si>
  <si>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</si>
  <si>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</si>
  <si>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</si>
  <si>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</si>
  <si>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</si>
  <si>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</si>
  <si>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</si>
  <si>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</si>
  <si>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</si>
  <si>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</si>
  <si>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</si>
  <si>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</si>
  <si>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</si>
  <si>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</si>
  <si>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</si>
  <si>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</si>
  <si>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</si>
  <si>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</si>
  <si>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</si>
  <si>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</si>
  <si>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</si>
  <si>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</si>
  <si>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</si>
  <si>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</si>
  <si>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</si>
  <si>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</si>
  <si>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</si>
  <si>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</si>
  <si>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</si>
  <si>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</si>
  <si>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</si>
  <si>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</si>
  <si>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</si>
  <si>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</si>
  <si>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</si>
  <si>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</si>
  <si>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</si>
  <si>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</si>
  <si>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</si>
  <si>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</si>
  <si>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</si>
  <si>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</si>
  <si>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</si>
  <si>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</si>
  <si>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</si>
  <si>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</si>
  <si>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</si>
  <si>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</si>
  <si>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</si>
  <si>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</si>
  <si>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</si>
  <si>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</si>
  <si>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</si>
  <si>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</si>
  <si>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</si>
  <si>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</si>
  <si>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</si>
  <si>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</si>
  <si>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</si>
  <si>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</si>
  <si>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</si>
  <si>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</si>
  <si>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</si>
  <si>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</si>
  <si>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</si>
  <si>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</si>
  <si>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</si>
  <si>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</si>
  <si>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</si>
  <si>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</si>
  <si>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</si>
  <si>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</si>
  <si>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</si>
  <si>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</si>
  <si>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</si>
  <si>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</si>
  <si>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</si>
  <si>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</si>
  <si>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</si>
  <si>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</si>
  <si>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</si>
  <si>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</si>
  <si>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</si>
  <si>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</si>
  <si>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</si>
  <si>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</si>
  <si>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</si>
  <si>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</si>
  <si>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</si>
  <si>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</si>
  <si>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</si>
  <si>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</si>
  <si>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</si>
  <si>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</si>
  <si>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</si>
  <si>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</si>
  <si>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</si>
  <si>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</si>
  <si>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</si>
  <si>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</si>
  <si>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</si>
  <si>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</si>
  <si>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</si>
  <si>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</si>
  <si>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</si>
  <si>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</si>
  <si>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</si>
  <si>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</si>
  <si>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</si>
  <si>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</si>
  <si>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</si>
  <si>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</si>
  <si>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</si>
  <si>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</si>
  <si>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</si>
  <si>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</si>
  <si>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</si>
  <si>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</si>
  <si>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</si>
  <si>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</si>
  <si>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</si>
  <si>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</si>
  <si>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</si>
  <si>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</si>
  <si>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</si>
  <si>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</si>
  <si>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</si>
  <si>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</si>
  <si>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</si>
  <si>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</si>
  <si>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</si>
  <si>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</si>
  <si>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</si>
  <si>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</si>
  <si>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</si>
  <si>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</si>
  <si>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</si>
  <si>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</si>
  <si>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</si>
  <si>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</si>
  <si>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</si>
  <si>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</si>
  <si>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</si>
  <si>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</si>
  <si>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</si>
  <si>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</si>
  <si>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</si>
  <si>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</si>
  <si>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</si>
  <si>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</si>
  <si>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</si>
  <si>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</si>
  <si>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</si>
  <si>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</si>
  <si>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</si>
  <si>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</si>
  <si>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</si>
  <si>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</si>
  <si>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</si>
  <si>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</si>
  <si>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</si>
  <si>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</si>
  <si>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</si>
  <si>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</si>
  <si>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</si>
  <si>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</si>
  <si>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</si>
  <si>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</si>
  <si>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</si>
  <si>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</si>
  <si>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</si>
  <si>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</si>
  <si>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</si>
  <si>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</si>
  <si>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</si>
  <si>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</si>
  <si>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</si>
  <si>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</si>
  <si>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</si>
  <si>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</si>
  <si>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</si>
  <si>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</si>
  <si>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</si>
  <si>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</si>
  <si>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</si>
  <si>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</si>
  <si>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</si>
  <si>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</si>
  <si>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</si>
  <si>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</si>
  <si>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</si>
  <si>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</si>
  <si>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</si>
  <si>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</si>
  <si>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</si>
  <si>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</si>
  <si>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</si>
  <si>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</si>
  <si>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</si>
  <si>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</si>
  <si>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</si>
  <si>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</si>
  <si>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</si>
  <si>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</si>
  <si>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</si>
  <si>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</si>
  <si>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</si>
  <si>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</si>
  <si>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</si>
  <si>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</si>
  <si>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</si>
  <si>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</si>
  <si>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</si>
  <si>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</si>
  <si>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</si>
  <si>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</si>
  <si>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</si>
  <si>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</si>
  <si>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</si>
  <si>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</si>
  <si>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</si>
  <si>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</si>
  <si>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</si>
  <si>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</si>
  <si>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</si>
  <si>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</si>
  <si>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</si>
  <si>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</si>
  <si>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</si>
  <si>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</si>
  <si>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</si>
  <si>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</si>
  <si>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</si>
  <si>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</si>
  <si>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</si>
  <si>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</si>
  <si>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</si>
  <si>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</si>
  <si>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</si>
  <si>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</si>
  <si>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</si>
  <si>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</si>
  <si>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</si>
  <si>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</si>
  <si>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</si>
  <si>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</si>
  <si>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</si>
  <si>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</si>
  <si>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</si>
  <si>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</si>
  <si>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</si>
  <si>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</si>
  <si>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</si>
  <si>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</si>
  <si>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</si>
  <si>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</si>
  <si>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</si>
  <si>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</si>
  <si>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</si>
  <si>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</si>
  <si>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</si>
  <si>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</si>
  <si>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</si>
  <si>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</si>
  <si>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</si>
  <si>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</si>
  <si>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</si>
  <si>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</si>
  <si>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</si>
  <si>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</si>
  <si>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</si>
  <si>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</si>
  <si>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</si>
  <si>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</si>
  <si>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</si>
  <si>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</si>
  <si>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</si>
  <si>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</si>
  <si>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</si>
  <si>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</si>
  <si>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</si>
  <si>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</si>
  <si>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</si>
  <si>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</si>
  <si>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</si>
  <si>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</si>
  <si>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</si>
  <si>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</si>
  <si>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</si>
  <si>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</si>
  <si>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</si>
  <si>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</si>
  <si>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</si>
  <si>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</si>
  <si>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</si>
  <si>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</si>
  <si>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</si>
  <si>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</si>
  <si>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</si>
  <si>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</si>
  <si>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</si>
  <si>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</si>
  <si>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</si>
  <si>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</si>
  <si>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</si>
  <si>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</si>
  <si>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</si>
  <si>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</si>
  <si>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</si>
  <si>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</si>
  <si>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</si>
  <si>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</si>
  <si>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</si>
  <si>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</si>
  <si>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</si>
  <si>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</si>
  <si>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</si>
  <si>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</si>
  <si>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</si>
  <si>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</si>
  <si>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</si>
  <si>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</si>
  <si>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</si>
  <si>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</si>
  <si>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</si>
  <si>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</si>
  <si>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</si>
  <si>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</si>
  <si>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</si>
  <si>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</si>
  <si>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</si>
  <si>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</si>
  <si>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</si>
  <si>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</si>
  <si>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</si>
  <si>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</si>
  <si>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</si>
  <si>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</si>
  <si>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</si>
  <si>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</si>
  <si>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</si>
  <si>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</si>
  <si>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</si>
  <si>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</si>
  <si>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</si>
  <si>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</si>
  <si>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</si>
  <si>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</si>
  <si>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</si>
  <si>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</si>
  <si>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</si>
  <si>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</si>
  <si>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</si>
  <si>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</si>
  <si>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</si>
  <si>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</si>
  <si>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</si>
  <si>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</si>
  <si>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</si>
  <si>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</si>
  <si>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</si>
  <si>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</si>
  <si>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</si>
  <si>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</si>
  <si>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</si>
  <si>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</si>
  <si>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</si>
  <si>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</si>
  <si>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</si>
  <si>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</si>
  <si>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</si>
  <si>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</si>
  <si>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</si>
  <si>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</si>
  <si>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</si>
  <si>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</si>
  <si>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</si>
  <si>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</si>
  <si>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</si>
  <si>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</si>
  <si>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</si>
  <si>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</si>
  <si>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</si>
  <si>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</si>
  <si>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</si>
  <si>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</si>
  <si>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</si>
  <si>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</si>
  <si>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</si>
  <si>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</si>
  <si>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</si>
  <si>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</si>
  <si>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</si>
  <si>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</si>
  <si>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</si>
  <si>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</si>
  <si>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</si>
  <si>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</si>
  <si>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</si>
  <si>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</si>
  <si>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</si>
  <si>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</si>
  <si>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</si>
  <si>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</si>
  <si>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</si>
  <si>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</si>
  <si>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</si>
  <si>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</si>
  <si>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</si>
  <si>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</si>
  <si>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</si>
  <si>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</si>
  <si>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</si>
  <si>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</si>
  <si>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</si>
  <si>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</si>
  <si>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</si>
  <si>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</si>
  <si>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</si>
  <si>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</si>
  <si>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</si>
  <si>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</si>
  <si>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</si>
  <si>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</si>
  <si>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</si>
  <si>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</si>
  <si>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</si>
  <si>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</si>
  <si>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</si>
  <si>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</si>
  <si>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</si>
  <si>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</si>
  <si>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</si>
  <si>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</si>
  <si>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</si>
  <si>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</si>
  <si>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</si>
  <si>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</si>
  <si>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</si>
  <si>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</si>
  <si>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</si>
  <si>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</si>
  <si>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</si>
  <si>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</si>
  <si>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</si>
  <si>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</si>
  <si>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</si>
  <si>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</si>
  <si>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</si>
  <si>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</si>
  <si>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</si>
  <si>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</si>
  <si>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</si>
  <si>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</si>
  <si>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</si>
  <si>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</si>
  <si>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</si>
  <si>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</si>
  <si>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</si>
  <si>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</si>
  <si>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</si>
  <si>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</si>
  <si>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</si>
  <si>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</si>
  <si>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</si>
  <si>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</si>
  <si>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</si>
  <si>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</si>
  <si>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</si>
  <si>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</si>
  <si>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</si>
  <si>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</si>
  <si>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</si>
  <si>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</si>
  <si>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</si>
  <si>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</si>
  <si>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</si>
  <si>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</si>
  <si>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</si>
  <si>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</si>
  <si>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</si>
  <si>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</si>
  <si>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</si>
  <si>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</si>
  <si>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</si>
  <si>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</si>
  <si>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</si>
  <si>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</si>
  <si>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</si>
  <si>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</si>
  <si>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</si>
  <si>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</si>
  <si>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</si>
  <si>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</si>
  <si>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</si>
  <si>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</si>
  <si>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</si>
  <si>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</si>
  <si>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</si>
  <si>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</si>
  <si>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</si>
  <si>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</si>
  <si>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</si>
  <si>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</si>
  <si>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</si>
  <si>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</si>
  <si>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</si>
  <si>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</si>
  <si>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</si>
  <si>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</si>
  <si>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</si>
  <si>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</si>
  <si>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</si>
  <si>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</si>
  <si>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</si>
  <si>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</si>
  <si>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</si>
  <si>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</si>
  <si>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</si>
  <si>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</si>
  <si>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</si>
  <si>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</si>
  <si>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</si>
  <si>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</si>
  <si>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</si>
  <si>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</si>
  <si>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</si>
  <si>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</si>
  <si>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</si>
  <si>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</si>
  <si>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</si>
  <si>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</si>
  <si>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</si>
  <si>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</si>
  <si>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</si>
  <si>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</si>
  <si>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</si>
  <si>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</si>
  <si>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</si>
  <si>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</si>
  <si>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</si>
  <si>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</si>
  <si>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</si>
  <si>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</si>
  <si>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</si>
  <si>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</si>
  <si>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</si>
  <si>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</si>
  <si>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</si>
  <si>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</si>
  <si>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</si>
  <si>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</si>
  <si>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</si>
  <si>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</si>
  <si>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</si>
  <si>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</si>
  <si>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</si>
  <si>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</si>
  <si>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</si>
  <si>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</si>
  <si>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</si>
  <si>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</si>
  <si>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</si>
  <si>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</si>
  <si>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</si>
  <si>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</si>
  <si>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</si>
  <si>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</si>
  <si>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</si>
  <si>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</si>
  <si>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</si>
  <si>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</si>
  <si>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</si>
  <si>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</si>
  <si>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</si>
  <si>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</si>
  <si>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</si>
  <si>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</si>
  <si>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</si>
  <si>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</si>
  <si>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</si>
  <si>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</si>
  <si>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</si>
  <si>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</si>
  <si>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</si>
  <si>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</si>
  <si>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</si>
  <si>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</si>
  <si>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</si>
  <si>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</si>
  <si>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</si>
  <si>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</si>
  <si>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</si>
  <si>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</si>
  <si>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</si>
  <si>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</si>
  <si>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</si>
  <si>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</si>
  <si>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</si>
  <si>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</si>
  <si>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</si>
  <si>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</si>
  <si>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</si>
  <si>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</si>
  <si>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</si>
  <si>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</si>
  <si>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</si>
  <si>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</si>
  <si>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</si>
  <si>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</si>
  <si>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</si>
  <si>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</si>
  <si>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</si>
  <si>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</si>
  <si>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</si>
  <si>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</si>
  <si>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</si>
  <si>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</si>
  <si>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</si>
  <si>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</si>
  <si>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</si>
  <si>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</si>
  <si>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</si>
  <si>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</si>
  <si>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</si>
  <si>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</si>
  <si>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</si>
  <si>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</si>
  <si>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</si>
  <si>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</si>
  <si>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</si>
  <si>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</si>
  <si>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</si>
  <si>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</si>
  <si>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</si>
  <si>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</si>
  <si>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</si>
  <si>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</si>
  <si>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</si>
  <si>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</si>
  <si>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</si>
  <si>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</si>
  <si>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</si>
  <si>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</si>
  <si>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</si>
  <si>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</si>
  <si>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</si>
  <si>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</si>
  <si>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</si>
  <si>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</si>
  <si>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</si>
  <si>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</si>
  <si>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</si>
  <si>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</si>
  <si>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</si>
  <si>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</si>
  <si>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</si>
  <si>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</si>
  <si>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</si>
  <si>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</si>
  <si>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</si>
  <si>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</si>
  <si>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</si>
  <si>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</si>
  <si>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</si>
  <si>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</si>
  <si>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</si>
  <si>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</si>
  <si>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</si>
  <si>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</si>
  <si>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</si>
  <si>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</si>
  <si>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</si>
  <si>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</si>
  <si>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</si>
  <si>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</si>
  <si>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</si>
  <si>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</si>
  <si>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</si>
  <si>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</si>
  <si>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</si>
  <si>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</si>
  <si>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</si>
  <si>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</si>
  <si>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</si>
  <si>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</si>
  <si>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</si>
  <si>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</si>
  <si>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</si>
  <si>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</si>
  <si>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</si>
  <si>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</si>
  <si>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</si>
  <si>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</si>
  <si>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</si>
  <si>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</si>
  <si>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</si>
  <si>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</si>
  <si>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</si>
  <si>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</si>
  <si>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</si>
  <si>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</si>
  <si>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</si>
  <si>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</si>
  <si>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</si>
  <si>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</si>
  <si>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</si>
  <si>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</si>
  <si>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</si>
  <si>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</si>
  <si>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</si>
  <si>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</si>
  <si>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</si>
  <si>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</si>
  <si>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</si>
  <si>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</si>
  <si>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</si>
  <si>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</si>
  <si>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</si>
  <si>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</si>
  <si>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</si>
  <si>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</si>
  <si>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</si>
  <si>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</si>
  <si>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</si>
  <si>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</si>
  <si>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</si>
  <si>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</si>
  <si>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</si>
  <si>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</si>
  <si>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</si>
  <si>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</si>
  <si>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</si>
  <si>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</si>
  <si>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</si>
  <si>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</si>
  <si>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</si>
  <si>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</si>
  <si>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</si>
  <si>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</si>
  <si>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</si>
  <si>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</si>
  <si>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</si>
  <si>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</si>
  <si>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</si>
  <si>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</si>
  <si>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</si>
  <si>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</si>
  <si>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</si>
  <si>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</si>
  <si>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</si>
  <si>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</si>
  <si>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</si>
  <si>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</si>
  <si>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</si>
  <si>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</si>
  <si>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</si>
  <si>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</si>
  <si>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</si>
  <si>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</si>
  <si>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</si>
  <si>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</si>
  <si>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</si>
  <si>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</si>
  <si>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</si>
  <si>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</si>
  <si>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</si>
  <si>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</si>
  <si>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</si>
  <si>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</si>
  <si>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</si>
  <si>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</si>
  <si>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</si>
  <si>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</si>
  <si>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</si>
  <si>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</si>
  <si>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</si>
  <si>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</si>
  <si>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</si>
  <si>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</si>
  <si>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</si>
  <si>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</si>
  <si>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</si>
  <si>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</si>
  <si>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</si>
  <si>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</si>
  <si>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</si>
  <si>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</si>
  <si>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</si>
  <si>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</si>
  <si>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</si>
  <si>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</si>
  <si>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</si>
  <si>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</si>
  <si>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</si>
  <si>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</si>
  <si>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</si>
  <si>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</si>
  <si>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</si>
  <si>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</si>
  <si>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</si>
  <si>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</si>
  <si>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</si>
  <si>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</si>
  <si>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</si>
  <si>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</si>
  <si>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</si>
  <si>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</si>
  <si>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</si>
  <si>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</si>
  <si>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</si>
  <si>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</si>
  <si>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</si>
  <si>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</si>
  <si>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</si>
  <si>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</si>
  <si>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</si>
  <si>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</si>
  <si>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</si>
  <si>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</si>
  <si>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</si>
  <si>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</si>
  <si>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</si>
  <si>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</si>
  <si>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</si>
  <si>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</si>
  <si>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</si>
  <si>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</si>
  <si>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</si>
  <si>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</si>
  <si>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</si>
  <si>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</si>
  <si>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</si>
  <si>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</si>
  <si>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</si>
  <si>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</si>
  <si>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</si>
  <si>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</si>
  <si>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</si>
  <si>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</si>
  <si>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</si>
  <si>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</si>
  <si>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</si>
  <si>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</si>
  <si>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</si>
  <si>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</si>
  <si>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</si>
  <si>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</si>
  <si>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</si>
  <si>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</si>
  <si>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</si>
  <si>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</si>
  <si>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</si>
  <si>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</si>
  <si>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</si>
  <si>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</si>
  <si>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</si>
  <si>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</si>
  <si>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</si>
  <si>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</si>
  <si>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</si>
  <si>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</si>
  <si>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</si>
  <si>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</si>
  <si>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</si>
  <si>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</si>
  <si>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</si>
  <si>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</si>
  <si>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</si>
  <si>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</si>
  <si>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</si>
  <si>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</si>
  <si>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</si>
  <si>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</si>
  <si>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</si>
  <si>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</si>
  <si>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</si>
  <si>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</si>
  <si>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</si>
  <si>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</si>
  <si>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</si>
  <si>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</si>
  <si>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</si>
  <si>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</si>
  <si>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</si>
  <si>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</si>
  <si>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</si>
  <si>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</si>
  <si>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</si>
  <si>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</si>
  <si>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</si>
  <si>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</si>
  <si>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</si>
  <si>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</si>
  <si>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</si>
  <si>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</si>
  <si>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</si>
  <si>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</si>
  <si>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</si>
  <si>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</si>
  <si>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</si>
  <si>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</si>
  <si>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</si>
  <si>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</si>
  <si>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</si>
  <si>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</si>
  <si>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</si>
  <si>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</si>
  <si>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</si>
  <si>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</si>
  <si>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</si>
  <si>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</si>
  <si>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</si>
  <si>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</si>
  <si>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</si>
  <si>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</si>
  <si>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</si>
  <si>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</si>
  <si>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</si>
  <si>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</si>
  <si>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</si>
  <si>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</si>
  <si>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</si>
  <si>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</si>
  <si>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</si>
  <si>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</si>
  <si>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</si>
  <si>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</si>
  <si>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</si>
  <si>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</si>
  <si>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</si>
  <si>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</si>
  <si>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</si>
  <si>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</si>
  <si>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</si>
  <si>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</si>
  <si>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</si>
  <si>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</si>
  <si>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</si>
  <si>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</si>
  <si>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</si>
  <si>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</si>
  <si>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</si>
  <si>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</si>
  <si>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</si>
  <si>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</si>
  <si>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</si>
  <si>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</si>
  <si>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</si>
  <si>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</si>
  <si>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</si>
  <si>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</si>
  <si>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</si>
  <si>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</si>
  <si>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</si>
  <si>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</si>
  <si>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</si>
  <si>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</si>
  <si>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</si>
  <si>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</si>
  <si>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</si>
  <si>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</si>
  <si>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</si>
  <si>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</si>
  <si>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</si>
  <si>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</si>
  <si>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</si>
  <si>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</si>
  <si>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</si>
  <si>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</si>
  <si>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</si>
  <si>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</si>
  <si>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</si>
  <si>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</si>
  <si>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</si>
  <si>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</si>
  <si>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</si>
  <si>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</si>
  <si>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</si>
  <si>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</si>
  <si>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</si>
  <si>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</si>
  <si>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</si>
  <si>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</si>
  <si>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</si>
  <si>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</si>
  <si>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</si>
  <si>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</si>
  <si>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</si>
  <si>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</si>
  <si>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</si>
  <si>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</si>
  <si>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</si>
  <si>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</si>
  <si>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</si>
  <si>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</si>
  <si>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</si>
  <si>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</si>
  <si>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</si>
  <si>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</si>
  <si>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</si>
  <si>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</si>
  <si>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</si>
  <si>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</si>
  <si>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</si>
  <si>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</si>
  <si>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</si>
  <si>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</si>
  <si>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</si>
  <si>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</si>
  <si>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</si>
  <si>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</si>
  <si>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</si>
  <si>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</si>
  <si>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</si>
  <si>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</si>
  <si>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</si>
  <si>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</si>
  <si>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</si>
  <si>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</si>
  <si>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</si>
  <si>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</si>
  <si>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</si>
  <si>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</si>
  <si>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</si>
  <si>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</si>
  <si>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</si>
  <si>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</si>
  <si>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</si>
  <si>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</si>
  <si>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</si>
  <si>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</si>
  <si>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</si>
  <si>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</si>
  <si>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</si>
  <si>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</si>
  <si>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</si>
  <si>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</si>
  <si>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</si>
  <si>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</si>
  <si>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</si>
  <si>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</si>
  <si>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</si>
  <si>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</si>
  <si>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</si>
  <si>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</si>
  <si>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</si>
  <si>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</si>
  <si>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</si>
  <si>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</si>
  <si>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</si>
  <si>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</si>
  <si>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</si>
  <si>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</si>
  <si>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</si>
  <si>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</si>
  <si>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</si>
  <si>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</si>
  <si>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</si>
  <si>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</si>
  <si>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</si>
  <si>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</si>
  <si>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</si>
  <si>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</si>
  <si>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</si>
  <si>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</si>
  <si>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</si>
  <si>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</si>
  <si>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</si>
  <si>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</si>
  <si>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</si>
  <si>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</si>
  <si>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</si>
  <si>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</si>
  <si>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</si>
  <si>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</si>
  <si>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</si>
  <si>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</si>
  <si>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</si>
  <si>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</si>
  <si>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</si>
  <si>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</si>
  <si>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</si>
  <si>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</si>
  <si>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</si>
  <si>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</si>
  <si>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</si>
  <si>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</si>
  <si>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</si>
  <si>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</si>
  <si>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</si>
  <si>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</si>
  <si>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</si>
  <si>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</si>
  <si>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</si>
  <si>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</si>
  <si>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</si>
  <si>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</si>
  <si>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</si>
  <si>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</si>
  <si>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</si>
  <si>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</si>
  <si>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</si>
  <si>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</si>
  <si>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</si>
  <si>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</si>
  <si>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</si>
  <si>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</si>
  <si>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</si>
  <si>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</si>
  <si>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</si>
  <si>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</si>
  <si>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</si>
  <si>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</si>
  <si>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</si>
  <si>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</si>
  <si>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</si>
  <si>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</si>
  <si>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</si>
  <si>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</si>
  <si>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</si>
  <si>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</si>
  <si>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</si>
  <si>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</si>
  <si>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</si>
  <si>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</si>
  <si>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</si>
  <si>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</si>
  <si>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</si>
  <si>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</si>
  <si>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</si>
  <si>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</si>
  <si>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</si>
  <si>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</si>
  <si>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</si>
  <si>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</si>
  <si>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</si>
  <si>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</si>
  <si>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</si>
  <si>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</si>
  <si>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</si>
  <si>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</si>
  <si>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</si>
  <si>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</si>
  <si>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</si>
  <si>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</si>
  <si>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</si>
  <si>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</si>
  <si>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</si>
  <si>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</si>
  <si>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</si>
  <si>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</si>
  <si>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</si>
  <si>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</si>
  <si>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</si>
  <si>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</si>
  <si>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</si>
  <si>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</si>
  <si>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</si>
  <si>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</si>
  <si>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</si>
  <si>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</si>
  <si>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</si>
  <si>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</si>
  <si>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</si>
  <si>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</si>
  <si>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</si>
  <si>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</si>
  <si>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</si>
  <si>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</si>
  <si>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</si>
  <si>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</si>
  <si>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</si>
  <si>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</si>
  <si>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</si>
  <si>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</si>
  <si>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</si>
  <si>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</si>
  <si>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</si>
  <si>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</si>
  <si>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</si>
  <si>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</si>
  <si>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</si>
  <si>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</si>
  <si>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</si>
  <si>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</si>
  <si>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</si>
  <si>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</si>
  <si>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</si>
  <si>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</si>
  <si>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</si>
  <si>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</si>
  <si>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</si>
  <si>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</si>
  <si>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</si>
  <si>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</si>
  <si>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</si>
  <si>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</si>
  <si>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</si>
  <si>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</si>
  <si>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</si>
  <si>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</si>
  <si>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</si>
  <si>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</si>
  <si>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</si>
  <si>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</si>
  <si>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</si>
  <si>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</si>
  <si>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</si>
  <si>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</si>
  <si>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</si>
  <si>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</si>
  <si>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</si>
  <si>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</si>
  <si>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</si>
  <si>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</si>
  <si>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</si>
  <si>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</si>
  <si>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</si>
  <si>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</si>
  <si>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</si>
  <si>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</si>
  <si>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</si>
  <si>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</si>
  <si>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</si>
  <si>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</si>
  <si>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</si>
  <si>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</si>
  <si>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</si>
  <si>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</si>
  <si>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</si>
  <si>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</si>
  <si>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</si>
  <si>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</si>
  <si>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</si>
  <si>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</si>
  <si>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</si>
  <si>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</si>
  <si>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</si>
  <si>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</si>
  <si>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</si>
  <si>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</si>
  <si>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</si>
  <si>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</si>
  <si>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</si>
  <si>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</si>
  <si>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</si>
  <si>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</si>
  <si>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</si>
  <si>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</si>
  <si>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</si>
  <si>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</si>
  <si>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</si>
  <si>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</si>
  <si>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</si>
  <si>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</si>
  <si>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</si>
  <si>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</si>
  <si>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</si>
  <si>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</si>
  <si>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</si>
  <si>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</si>
  <si>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</si>
  <si>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</si>
  <si>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</si>
  <si>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</si>
  <si>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</si>
  <si>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</si>
  <si>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</si>
  <si>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</si>
  <si>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</si>
  <si>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</si>
  <si>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</si>
  <si>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</si>
  <si>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</si>
  <si>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</si>
  <si>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</si>
  <si>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</si>
  <si>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</si>
  <si>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</si>
  <si>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</si>
  <si>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</si>
  <si>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</si>
  <si>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</si>
  <si>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</si>
  <si>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</si>
  <si>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</si>
  <si>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</si>
  <si>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</si>
  <si>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</si>
  <si>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</si>
  <si>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</si>
  <si>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</si>
  <si>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</si>
  <si>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</si>
  <si>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</si>
  <si>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</si>
  <si>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</si>
  <si>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</si>
  <si>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</si>
  <si>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</si>
  <si>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</si>
  <si>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</si>
  <si>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</si>
  <si>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</si>
  <si>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</si>
  <si>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</si>
  <si>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</si>
  <si>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</si>
  <si>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</si>
  <si>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</si>
  <si>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</si>
  <si>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</si>
  <si>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</si>
  <si>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</si>
  <si>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</si>
  <si>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</si>
  <si>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</si>
  <si>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</si>
  <si>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</si>
  <si>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</si>
  <si>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</si>
  <si>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</si>
  <si>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</si>
  <si>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</si>
  <si>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</si>
  <si>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</si>
  <si>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</si>
  <si>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</si>
  <si>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</si>
  <si>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</si>
  <si>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</si>
  <si>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</si>
  <si>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</si>
  <si>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</si>
  <si>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</si>
  <si>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</si>
  <si>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</si>
  <si>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</si>
  <si>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</si>
  <si>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</si>
  <si>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</si>
  <si>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</si>
  <si>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</si>
  <si>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</si>
  <si>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</si>
  <si>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</si>
  <si>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</si>
  <si>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</si>
  <si>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</si>
  <si>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</si>
  <si>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</si>
  <si>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</si>
  <si>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</si>
  <si>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</si>
  <si>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</si>
  <si>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</si>
  <si>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</si>
  <si>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</si>
  <si>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</si>
  <si>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</si>
  <si>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</si>
  <si>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</si>
  <si>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</si>
  <si>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</si>
  <si>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</si>
  <si>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</si>
  <si>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</si>
  <si>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</si>
  <si>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</si>
  <si>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</si>
  <si>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</si>
  <si>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</si>
  <si>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</si>
  <si>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</si>
  <si>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</si>
  <si>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</si>
  <si>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</si>
  <si>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</si>
  <si>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</si>
  <si>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</si>
  <si>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</si>
  <si>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</si>
  <si>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</si>
  <si>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</si>
  <si>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</si>
  <si>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</si>
  <si>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</si>
  <si>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</si>
  <si>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</si>
  <si>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</si>
  <si>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</si>
  <si>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</si>
  <si>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</si>
  <si>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</si>
  <si>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</si>
  <si>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</si>
  <si>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</si>
  <si>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</si>
  <si>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</si>
  <si>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</si>
  <si>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</si>
  <si>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</si>
  <si>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</si>
  <si>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</si>
  <si>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</si>
  <si>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</si>
  <si>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</si>
  <si>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</si>
  <si>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</si>
  <si>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</si>
  <si>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</si>
  <si>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</si>
  <si>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</si>
  <si>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</si>
  <si>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</si>
  <si>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</si>
  <si>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</si>
  <si>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</si>
  <si>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</si>
  <si>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</si>
  <si>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</si>
  <si>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</si>
  <si>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</si>
  <si>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</si>
  <si>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</si>
  <si>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</si>
  <si>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</si>
  <si>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</si>
  <si>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</si>
  <si>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</si>
  <si>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</si>
  <si>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</si>
  <si>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</si>
  <si>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</si>
  <si>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</si>
  <si>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</si>
  <si>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</si>
  <si>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</si>
  <si>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</si>
  <si>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</si>
  <si>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</si>
  <si>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</si>
  <si>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</si>
  <si>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</si>
  <si>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</si>
  <si>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</si>
  <si>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</si>
  <si>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</si>
  <si>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</si>
  <si>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</si>
  <si>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</si>
  <si>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</si>
  <si>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</si>
  <si>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</si>
  <si>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</si>
  <si>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</si>
  <si>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</si>
  <si>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</si>
  <si>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</si>
  <si>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</si>
  <si>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</si>
  <si>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</si>
  <si>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</si>
  <si>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</si>
  <si>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</si>
  <si>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</si>
  <si>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</si>
  <si>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</si>
  <si>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</si>
  <si>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</si>
  <si>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</si>
  <si>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</si>
  <si>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</si>
  <si>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</si>
  <si>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</si>
  <si>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</si>
  <si>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</si>
  <si>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</si>
  <si>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</si>
  <si>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</si>
  <si>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</si>
  <si>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</si>
  <si>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</si>
  <si>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</si>
  <si>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</si>
  <si>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</si>
  <si>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</si>
  <si>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</si>
  <si>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</si>
  <si>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</si>
  <si>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</si>
  <si>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</si>
  <si>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</si>
  <si>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</si>
  <si>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</si>
  <si>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</si>
  <si>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</si>
  <si>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</si>
  <si>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</si>
  <si>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</si>
  <si>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</si>
  <si>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</si>
  <si>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</si>
  <si>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</si>
  <si>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</si>
  <si>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</si>
  <si>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</si>
  <si>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</si>
  <si>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</si>
  <si>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</si>
  <si>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</si>
  <si>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</si>
  <si>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</si>
  <si>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</si>
  <si>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</si>
  <si>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</si>
  <si>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</si>
  <si>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</si>
  <si>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</si>
  <si>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</si>
  <si>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</si>
  <si>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</si>
  <si>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</si>
  <si>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</si>
  <si>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</si>
  <si>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</si>
  <si>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</si>
  <si>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</si>
  <si>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</si>
  <si>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</si>
  <si>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</si>
  <si>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</si>
  <si>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</si>
  <si>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</si>
  <si>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</si>
  <si>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</si>
  <si>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</si>
  <si>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</si>
  <si>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</si>
  <si>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</si>
  <si>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</si>
  <si>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</si>
  <si>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</si>
  <si>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</si>
  <si>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</si>
  <si>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</si>
  <si>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</si>
  <si>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</si>
  <si>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</si>
  <si>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</si>
  <si>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</si>
  <si>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</si>
  <si>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</si>
  <si>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</si>
  <si>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</si>
  <si>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</si>
  <si>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</si>
  <si>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</si>
  <si>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</si>
  <si>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</si>
  <si>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</si>
  <si>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</si>
  <si>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</si>
  <si>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</si>
  <si>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</si>
  <si>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</si>
  <si>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</si>
  <si>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</si>
  <si>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</si>
  <si>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</si>
  <si>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</si>
  <si>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</si>
  <si>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</si>
  <si>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</si>
  <si>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</si>
  <si>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</si>
  <si>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</si>
  <si>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</si>
  <si>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</si>
  <si>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</si>
  <si>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</si>
  <si>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</si>
  <si>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</si>
  <si>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</si>
  <si>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</si>
  <si>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</si>
  <si>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</si>
  <si>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</si>
  <si>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</si>
  <si>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</si>
  <si>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</si>
  <si>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</si>
  <si>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</si>
  <si>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</si>
  <si>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</si>
  <si>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</si>
  <si>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</si>
  <si>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</si>
  <si>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</si>
  <si>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</si>
  <si>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</si>
  <si>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</si>
  <si>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</si>
  <si>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</si>
  <si>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</si>
  <si>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</si>
  <si>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</si>
  <si>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</si>
  <si>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</si>
  <si>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</si>
  <si>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</si>
  <si>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</si>
  <si>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</si>
  <si>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</si>
  <si>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</si>
  <si>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</si>
  <si>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</si>
  <si>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</si>
  <si>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</si>
  <si>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</si>
  <si>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</si>
  <si>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</si>
  <si>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</si>
  <si>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</si>
  <si>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</si>
  <si>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</si>
  <si>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</si>
  <si>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</si>
  <si>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</si>
  <si>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</si>
  <si>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</si>
  <si>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</si>
  <si>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</si>
  <si>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</si>
  <si>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</si>
  <si>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</si>
  <si>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</si>
  <si>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</si>
  <si>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</si>
  <si>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</si>
  <si>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</si>
  <si>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</si>
  <si>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</si>
  <si>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</si>
  <si>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</si>
  <si>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</si>
  <si>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</si>
  <si>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</si>
  <si>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</si>
  <si>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</si>
  <si>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</si>
  <si>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</si>
  <si>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</si>
  <si>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</si>
  <si>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</si>
  <si>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</si>
  <si>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</si>
  <si>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</si>
  <si>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</si>
  <si>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</si>
  <si>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</si>
  <si>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</si>
  <si>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</si>
  <si>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</si>
  <si>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</si>
  <si>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</si>
  <si>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</si>
  <si>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</si>
  <si>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</si>
  <si>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</si>
  <si>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</si>
  <si>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</si>
  <si>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</si>
  <si>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</si>
  <si>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</si>
  <si>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</si>
  <si>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</si>
  <si>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</si>
  <si>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</si>
  <si>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</si>
  <si>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</si>
  <si>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</si>
  <si>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</si>
  <si>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</si>
  <si>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</si>
  <si>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</si>
  <si>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</si>
  <si>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</si>
  <si>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</si>
  <si>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</si>
  <si>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</si>
  <si>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</si>
  <si>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</si>
  <si>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</si>
  <si>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</si>
  <si>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</si>
  <si>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</si>
  <si>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</si>
  <si>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</si>
  <si>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</si>
  <si>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</si>
  <si>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</si>
  <si>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</si>
  <si>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</si>
  <si>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</si>
  <si>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</si>
  <si>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</si>
  <si>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</si>
  <si>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</si>
  <si>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</si>
  <si>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</si>
  <si>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</si>
  <si>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</si>
  <si>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</si>
  <si>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</si>
  <si>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</si>
  <si>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</si>
  <si>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</si>
  <si>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</si>
  <si>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</si>
  <si>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</si>
  <si>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</si>
  <si>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</si>
  <si>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</si>
  <si>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</si>
  <si>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</si>
  <si>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</si>
  <si>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</si>
  <si>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</si>
  <si>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</si>
  <si>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</si>
  <si>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</si>
  <si>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</si>
  <si>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</si>
  <si>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</si>
  <si>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</si>
  <si>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</si>
  <si>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</si>
  <si>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</si>
  <si>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</si>
  <si>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</si>
  <si>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</si>
  <si>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</si>
  <si>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</si>
  <si>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</si>
  <si>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</si>
  <si>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</si>
  <si>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</si>
  <si>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</si>
  <si>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</si>
  <si>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</si>
  <si>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</si>
  <si>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</si>
  <si>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</si>
  <si>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</si>
  <si>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</si>
  <si>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</si>
  <si>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</si>
  <si>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</si>
  <si>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</si>
  <si>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</si>
  <si>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</si>
  <si>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</si>
  <si>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</si>
  <si>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</si>
  <si>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</si>
  <si>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</si>
  <si>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</si>
  <si>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</si>
  <si>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</si>
  <si>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</si>
  <si>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</si>
  <si>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</si>
  <si>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</si>
  <si>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</si>
  <si>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</si>
  <si>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</si>
  <si>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</si>
  <si>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</si>
  <si>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</si>
  <si>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</si>
  <si>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</si>
  <si>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</si>
  <si>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</si>
  <si>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</si>
  <si>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</si>
  <si>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</si>
  <si>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</si>
  <si>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</si>
  <si>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</si>
  <si>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</si>
  <si>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</si>
  <si>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</si>
  <si>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</si>
  <si>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</si>
  <si>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</si>
  <si>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</si>
  <si>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</si>
  <si>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</si>
  <si>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</si>
  <si>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</si>
  <si>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</si>
  <si>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</si>
  <si>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</si>
  <si>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</si>
  <si>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</si>
  <si>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</si>
  <si>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</si>
  <si>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</si>
  <si>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</si>
  <si>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</si>
  <si>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</si>
  <si>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</si>
  <si>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</si>
  <si>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</si>
  <si>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</si>
  <si>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</si>
  <si>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</si>
  <si>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</si>
  <si>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</si>
  <si>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</si>
  <si>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</si>
  <si>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</si>
  <si>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</si>
  <si>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</si>
  <si>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</si>
  <si>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</si>
  <si>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</si>
  <si>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</si>
  <si>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</si>
  <si>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</si>
  <si>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</si>
  <si>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</si>
  <si>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</si>
  <si>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</si>
  <si>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</si>
  <si>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</si>
  <si>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</si>
  <si>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</si>
  <si>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</si>
  <si>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</si>
  <si>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</si>
  <si>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</si>
  <si>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</si>
  <si>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</si>
  <si>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</si>
  <si>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</si>
  <si>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</si>
  <si>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</si>
  <si>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</si>
  <si>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</si>
  <si>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</si>
  <si>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</si>
  <si>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</si>
  <si>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</si>
  <si>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</si>
  <si>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</si>
  <si>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</si>
  <si>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</si>
  <si>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</si>
  <si>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</si>
  <si>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</si>
  <si>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</si>
  <si>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</si>
  <si>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</si>
  <si>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</si>
  <si>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</si>
  <si>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</si>
  <si>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</si>
  <si>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</si>
  <si>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</si>
  <si>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</si>
  <si>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</si>
  <si>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</si>
  <si>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</si>
  <si>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</si>
  <si>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</si>
  <si>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</si>
  <si>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</si>
  <si>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</si>
  <si>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</si>
  <si>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</si>
  <si>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</si>
  <si>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</si>
  <si>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</si>
  <si>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</si>
  <si>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</si>
  <si>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</si>
  <si>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</si>
  <si>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</si>
  <si>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</si>
  <si>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</si>
  <si>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</si>
  <si>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</si>
  <si>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</si>
  <si>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</si>
  <si>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</si>
  <si>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</si>
  <si>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</si>
  <si>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</si>
  <si>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</si>
  <si>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</si>
  <si>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</si>
  <si>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</si>
  <si>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</si>
  <si>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</si>
  <si>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</si>
  <si>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</si>
  <si>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</si>
  <si>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</si>
  <si>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</si>
  <si>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</si>
  <si>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</si>
  <si>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</si>
  <si>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</si>
  <si>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</si>
  <si>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</si>
  <si>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</si>
  <si>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</si>
  <si>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</si>
  <si>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</si>
  <si>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</si>
  <si>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</si>
  <si>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</si>
  <si>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</si>
  <si>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</si>
  <si>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</si>
  <si>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</si>
  <si>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</si>
  <si>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</si>
  <si>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</si>
  <si>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</si>
  <si>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</si>
  <si>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</si>
  <si>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</si>
  <si>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</si>
  <si>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</si>
  <si>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</si>
  <si>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</si>
  <si>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</si>
  <si>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</si>
  <si>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</si>
  <si>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</si>
  <si>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</si>
  <si>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</si>
  <si>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</si>
  <si>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</si>
  <si>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</si>
  <si>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</si>
  <si>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</si>
  <si>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</si>
  <si>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</si>
  <si>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</si>
  <si>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</si>
  <si>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</si>
  <si>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</si>
  <si>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</si>
  <si>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</si>
  <si>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</si>
  <si>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</si>
  <si>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</si>
  <si>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</si>
  <si>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</si>
  <si>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</si>
  <si>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</si>
  <si>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</si>
  <si>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</si>
  <si>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</si>
  <si>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</si>
  <si>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</si>
  <si>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</si>
  <si>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</si>
  <si>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</si>
  <si>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</si>
  <si>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</si>
  <si>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</si>
  <si>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</si>
  <si>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</si>
  <si>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</si>
  <si>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</si>
  <si>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</si>
  <si>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</si>
  <si>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</si>
  <si>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</si>
  <si>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</si>
  <si>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</si>
  <si>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</si>
  <si>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</si>
  <si>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</si>
  <si>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</si>
  <si>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</si>
  <si>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</si>
  <si>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</si>
  <si>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</si>
  <si>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</si>
  <si>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</si>
  <si>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</si>
  <si>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</si>
  <si>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</si>
  <si>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</si>
  <si>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</si>
  <si>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</si>
  <si>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</si>
  <si>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</si>
  <si>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</si>
  <si>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</si>
  <si>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</si>
  <si>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</si>
  <si>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</si>
  <si>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</si>
  <si>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</si>
  <si>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</si>
  <si>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</si>
  <si>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</si>
  <si>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</si>
  <si>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</si>
  <si>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</si>
  <si>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</si>
  <si>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</si>
  <si>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</si>
  <si>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</si>
  <si>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</si>
  <si>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</si>
  <si>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</si>
  <si>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</si>
  <si>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</si>
  <si>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</si>
  <si>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</si>
  <si>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</si>
  <si>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</si>
  <si>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</si>
  <si>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</si>
  <si>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</si>
  <si>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</si>
  <si>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</si>
  <si>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</si>
  <si>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</si>
  <si>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</si>
  <si>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</si>
  <si>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</si>
  <si>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</si>
  <si>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</si>
  <si>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</si>
  <si>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</si>
  <si>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</si>
  <si>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</si>
  <si>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</si>
  <si>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</si>
  <si>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</si>
  <si>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</si>
  <si>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</si>
  <si>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</si>
  <si>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</si>
  <si>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</si>
  <si>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</si>
  <si>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</si>
  <si>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</si>
  <si>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</si>
  <si>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</si>
  <si>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</si>
  <si>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</si>
  <si>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</si>
  <si>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</si>
  <si>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</si>
  <si>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</si>
  <si>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</si>
  <si>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</si>
  <si>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</si>
  <si>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</si>
  <si>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</si>
  <si>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</si>
  <si>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</si>
  <si>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</si>
  <si>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</si>
  <si>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</si>
  <si>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</si>
  <si>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</si>
  <si>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</si>
  <si>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</si>
  <si>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</si>
  <si>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</si>
  <si>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</si>
  <si>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</si>
  <si>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</si>
  <si>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</si>
  <si>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</si>
  <si>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</si>
  <si>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</si>
  <si>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</si>
  <si>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</si>
  <si>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</si>
  <si>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</si>
  <si>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</si>
  <si>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</si>
  <si>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</si>
  <si>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</si>
  <si>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</si>
  <si>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</si>
  <si>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</si>
  <si>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</si>
  <si>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</si>
  <si>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</si>
  <si>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</si>
  <si>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</si>
  <si>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</si>
  <si>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</si>
  <si>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</si>
  <si>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</si>
  <si>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</si>
  <si>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</si>
  <si>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</si>
  <si>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</si>
  <si>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</si>
  <si>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</si>
  <si>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</si>
  <si>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</si>
  <si>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</si>
  <si>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</si>
  <si>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</si>
  <si>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</si>
  <si>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</si>
  <si>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</si>
  <si>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</si>
  <si>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</si>
  <si>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</si>
  <si>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</si>
  <si>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</si>
  <si>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</si>
  <si>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</si>
  <si>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</si>
  <si>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</si>
  <si>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</si>
  <si>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</si>
  <si>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</si>
  <si>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</si>
  <si>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</si>
  <si>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</si>
  <si>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</si>
  <si>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</si>
  <si>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</si>
  <si>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</si>
  <si>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</si>
  <si>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</si>
  <si>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</si>
  <si>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</si>
  <si>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</si>
  <si>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</si>
  <si>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</si>
  <si>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</si>
  <si>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</si>
  <si>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</si>
  <si>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</si>
  <si>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</si>
  <si>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</si>
  <si>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</si>
  <si>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</si>
  <si>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</si>
  <si>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</si>
  <si>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</si>
  <si>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</si>
  <si>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</si>
  <si>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</si>
  <si>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</si>
  <si>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</si>
  <si>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</si>
  <si>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</si>
  <si>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</si>
  <si>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</si>
  <si>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</si>
  <si>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</si>
  <si>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</si>
  <si>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</si>
  <si>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</si>
  <si>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</si>
  <si>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</si>
  <si>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</si>
  <si>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</si>
  <si>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</si>
  <si>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</si>
  <si>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</si>
  <si>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</si>
  <si>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</si>
  <si>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</si>
  <si>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</si>
  <si>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</si>
  <si>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</si>
  <si>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</si>
  <si>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</si>
  <si>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</si>
  <si>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</si>
  <si>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</si>
  <si>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</si>
  <si>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</si>
  <si>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</si>
  <si>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</si>
  <si>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</si>
  <si>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</si>
  <si>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</si>
  <si>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</si>
  <si>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</si>
  <si>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</si>
  <si>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</si>
  <si>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</si>
  <si>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</si>
  <si>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</si>
  <si>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</si>
  <si>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</si>
  <si>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</si>
  <si>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</si>
  <si>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</si>
  <si>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</si>
  <si>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</si>
  <si>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</si>
  <si>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</si>
  <si>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</si>
  <si>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</si>
  <si>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</si>
  <si>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</si>
  <si>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</si>
  <si>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</si>
  <si>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</si>
  <si>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</si>
  <si>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</si>
  <si>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</si>
  <si>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</si>
  <si>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</si>
  <si>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</si>
  <si>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</si>
  <si>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</si>
  <si>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</si>
  <si>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</si>
  <si>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</si>
  <si>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</si>
  <si>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</si>
  <si>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</si>
  <si>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</si>
  <si>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</si>
  <si>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</si>
  <si>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</si>
  <si>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</si>
  <si>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</si>
  <si>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</si>
  <si>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</si>
  <si>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</si>
  <si>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</si>
  <si>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</si>
  <si>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</si>
  <si>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</si>
  <si>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</si>
  <si>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</si>
  <si>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</si>
  <si>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</si>
  <si>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</si>
  <si>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</si>
  <si>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</si>
  <si>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</si>
  <si>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</si>
  <si>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</si>
  <si>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</si>
  <si>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</si>
  <si>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</si>
  <si>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</si>
  <si>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</si>
  <si>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</si>
  <si>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</si>
  <si>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</si>
  <si>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</si>
  <si>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</si>
  <si>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</si>
  <si>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</si>
  <si>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</si>
  <si>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</si>
  <si>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</si>
  <si>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</si>
  <si>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</si>
  <si>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</si>
  <si>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</si>
  <si>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</si>
  <si>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</si>
  <si>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</si>
  <si>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</si>
  <si>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</si>
  <si>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</si>
  <si>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</si>
  <si>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</si>
  <si>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</si>
  <si>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</si>
  <si>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</si>
  <si>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</si>
  <si>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</si>
  <si>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</si>
  <si>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</si>
  <si>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</si>
  <si>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</si>
  <si>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</si>
  <si>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</si>
  <si>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</si>
  <si>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</si>
  <si>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</si>
  <si>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</si>
  <si>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</si>
  <si>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</si>
  <si>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</si>
  <si>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</si>
  <si>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</si>
  <si>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</si>
  <si>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</si>
  <si>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</si>
  <si>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</si>
  <si>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</si>
  <si>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</si>
  <si>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</si>
  <si>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</si>
  <si>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</si>
  <si>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</si>
  <si>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</si>
  <si>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</si>
  <si>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</si>
  <si>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</si>
  <si>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</si>
  <si>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</si>
  <si>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</si>
  <si>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</si>
  <si>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</si>
  <si>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</si>
  <si>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</si>
  <si>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</si>
  <si>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</si>
  <si>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</si>
  <si>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</si>
  <si>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</si>
  <si>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</si>
  <si>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</si>
  <si>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</si>
  <si>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</si>
  <si>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</si>
  <si>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</si>
  <si>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</si>
  <si>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</si>
  <si>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</si>
  <si>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</si>
  <si>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</si>
  <si>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</si>
  <si>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</si>
  <si>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</si>
  <si>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</si>
  <si>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</si>
  <si>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</si>
  <si>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</si>
  <si>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</si>
  <si>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</si>
  <si>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</si>
  <si>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</si>
  <si>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</si>
  <si>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</si>
  <si>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</si>
  <si>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</si>
  <si>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</si>
  <si>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</si>
  <si>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</si>
  <si>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</si>
  <si>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</si>
  <si>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</si>
  <si>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</si>
  <si>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</si>
  <si>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</si>
  <si>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</si>
  <si>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</si>
  <si>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</si>
  <si>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</si>
  <si>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</si>
  <si>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</si>
  <si>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</si>
  <si>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</si>
  <si>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</si>
  <si>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</si>
  <si>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</si>
  <si>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</si>
  <si>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</si>
  <si>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</si>
  <si>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</si>
  <si>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</si>
  <si>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</si>
  <si>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</si>
  <si>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</si>
  <si>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</si>
  <si>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</si>
  <si>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</si>
  <si>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</si>
  <si>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</si>
  <si>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</si>
  <si>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</si>
  <si>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</si>
  <si>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</si>
  <si>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</si>
  <si>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</si>
  <si>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</si>
  <si>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</si>
  <si>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</si>
  <si>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</si>
  <si>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</si>
  <si>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</si>
  <si>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</si>
  <si>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</si>
  <si>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</si>
  <si>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</si>
  <si>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</si>
  <si>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</si>
  <si>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</si>
  <si>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</si>
  <si>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</si>
  <si>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</si>
  <si>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</si>
  <si>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</si>
  <si>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</si>
  <si>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</si>
  <si>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</si>
  <si>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</si>
  <si>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</si>
  <si>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</si>
  <si>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</si>
  <si>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</si>
  <si>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</si>
  <si>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</si>
  <si>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</si>
  <si>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</si>
  <si>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</si>
  <si>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</si>
  <si>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</si>
  <si>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</si>
  <si>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</si>
  <si>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</si>
  <si>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</si>
  <si>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</si>
  <si>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</si>
  <si>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</si>
  <si>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</si>
  <si>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</si>
  <si>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</si>
  <si>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</si>
  <si>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</si>
  <si>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</si>
  <si>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</si>
  <si>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</si>
  <si>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</si>
  <si>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</si>
  <si>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</si>
  <si>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</si>
  <si>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</si>
  <si>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</si>
  <si>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</si>
  <si>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</si>
  <si>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</si>
  <si>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</si>
  <si>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</si>
  <si>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</si>
  <si>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</si>
  <si>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</si>
  <si>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</si>
  <si>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</si>
  <si>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</si>
  <si>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</si>
  <si>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</si>
  <si>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</si>
  <si>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</si>
  <si>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</si>
  <si>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</si>
  <si>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</si>
  <si>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</si>
  <si>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</si>
  <si>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</si>
  <si>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</si>
  <si>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</si>
  <si>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</si>
  <si>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</si>
  <si>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</si>
  <si>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</si>
  <si>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</si>
  <si>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</si>
  <si>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</si>
  <si>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</si>
  <si>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</si>
  <si>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</si>
  <si>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</si>
  <si>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</si>
  <si>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</si>
  <si>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</si>
  <si>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</si>
  <si>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</si>
  <si>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</si>
  <si>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</si>
  <si>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</si>
  <si>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</si>
  <si>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</si>
  <si>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</si>
  <si>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</si>
  <si>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</si>
  <si>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</si>
  <si>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</si>
  <si>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</si>
  <si>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</si>
  <si>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</si>
  <si>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</si>
  <si>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</si>
  <si>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</si>
  <si>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</si>
  <si>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</si>
  <si>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</si>
  <si>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</si>
  <si>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</si>
  <si>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</si>
  <si>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</si>
  <si>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</si>
  <si>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</si>
  <si>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</si>
  <si>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</si>
  <si>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</si>
  <si>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</si>
  <si>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</si>
  <si>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</si>
  <si>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</si>
  <si>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</si>
  <si>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</si>
  <si>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</si>
  <si>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</si>
  <si>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</si>
  <si>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</si>
  <si>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</si>
  <si>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</si>
  <si>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</si>
  <si>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</si>
  <si>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</si>
  <si>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</si>
  <si>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</si>
  <si>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</si>
  <si>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</si>
  <si>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</si>
  <si>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</si>
  <si>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</si>
  <si>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</si>
  <si>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</si>
  <si>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</si>
  <si>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</si>
  <si>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</si>
  <si>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</si>
  <si>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</si>
  <si>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</si>
  <si>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</si>
  <si>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</si>
  <si>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</si>
  <si>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</si>
  <si>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</si>
  <si>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</si>
  <si>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</si>
  <si>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</si>
  <si>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</si>
  <si>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</si>
  <si>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</si>
  <si>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</si>
  <si>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</si>
  <si>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</si>
  <si>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</si>
  <si>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</si>
  <si>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</si>
  <si>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</si>
  <si>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</si>
  <si>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</si>
  <si>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</si>
  <si>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</si>
  <si>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</si>
  <si>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</si>
  <si>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</si>
  <si>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</si>
  <si>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</si>
  <si>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</si>
  <si>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</si>
  <si>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</si>
  <si>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</si>
  <si>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</si>
  <si>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</si>
  <si>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</si>
  <si>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</si>
  <si>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</si>
  <si>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</si>
  <si>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</si>
  <si>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</si>
  <si>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</si>
  <si>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</si>
  <si>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</si>
  <si>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</si>
  <si>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</si>
  <si>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</si>
  <si>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</si>
  <si>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</si>
  <si>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</si>
  <si>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</si>
  <si>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</si>
  <si>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</si>
  <si>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</si>
  <si>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</si>
  <si>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</si>
  <si>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</si>
  <si>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</si>
  <si>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</si>
  <si>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</si>
  <si>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</si>
  <si>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</si>
  <si>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</si>
  <si>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</si>
  <si>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</si>
  <si>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</si>
  <si>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</si>
  <si>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</si>
  <si>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</si>
  <si>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</si>
  <si>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</si>
  <si>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</si>
  <si>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</si>
  <si>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</si>
  <si>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</si>
  <si>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</si>
  <si>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</si>
  <si>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</si>
  <si>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</si>
  <si>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</si>
  <si>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</si>
  <si>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</si>
  <si>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</si>
  <si>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</si>
  <si>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</si>
  <si>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</si>
  <si>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</si>
  <si>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</si>
  <si>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</si>
  <si>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</si>
  <si>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</si>
  <si>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</si>
  <si>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</si>
  <si>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</si>
  <si>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</si>
  <si>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</si>
  <si>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</si>
  <si>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</si>
  <si>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</si>
  <si>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</si>
  <si>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</si>
  <si>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</si>
  <si>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</si>
  <si>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</si>
  <si>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</si>
  <si>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</si>
  <si>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</si>
  <si>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</si>
  <si>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</si>
  <si>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</si>
  <si>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</si>
  <si>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</si>
  <si>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</si>
  <si>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</si>
  <si>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</si>
  <si>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</si>
  <si>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</si>
  <si>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</si>
  <si>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</si>
  <si>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</si>
  <si>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</si>
  <si>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</si>
  <si>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</si>
  <si>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</si>
  <si>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</si>
  <si>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</si>
  <si>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</si>
  <si>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</si>
  <si>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</si>
  <si>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</si>
  <si>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</si>
  <si>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</si>
  <si>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</si>
  <si>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</si>
  <si>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</si>
  <si>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</si>
  <si>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</si>
  <si>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</si>
  <si>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</si>
  <si>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</si>
  <si>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</si>
  <si>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</si>
  <si>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</si>
  <si>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</si>
  <si>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</si>
  <si>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</si>
  <si>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</si>
  <si>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</si>
  <si>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</si>
  <si>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</si>
  <si>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</si>
  <si>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</si>
  <si>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</si>
  <si>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</si>
  <si>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</si>
  <si>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</si>
  <si>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</si>
  <si>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</si>
  <si>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</si>
  <si>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</si>
  <si>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</si>
  <si>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</si>
  <si>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</si>
  <si>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</si>
  <si>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</si>
  <si>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</si>
  <si>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</si>
  <si>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</si>
  <si>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</si>
  <si>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</si>
  <si>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</si>
  <si>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</si>
  <si>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</si>
  <si>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</si>
  <si>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</si>
  <si>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</si>
  <si>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</si>
  <si>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</si>
  <si>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</si>
  <si>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</si>
  <si>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</si>
  <si>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</si>
  <si>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</si>
  <si>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</si>
  <si>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</si>
  <si>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</si>
  <si>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</si>
  <si>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</si>
  <si>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</si>
  <si>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</si>
  <si>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</si>
  <si>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</si>
  <si>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</si>
  <si>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</si>
  <si>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</si>
  <si>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</si>
  <si>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</si>
  <si>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</si>
  <si>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</si>
  <si>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</si>
  <si>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</si>
  <si>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</si>
  <si>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</si>
  <si>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</si>
  <si>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</si>
  <si>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</si>
  <si>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</si>
  <si>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</si>
  <si>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</si>
  <si>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</si>
  <si>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</si>
  <si>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</si>
  <si>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</si>
  <si>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</si>
  <si>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</si>
  <si>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</si>
  <si>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</si>
  <si>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</si>
  <si>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</si>
  <si>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</si>
  <si>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</si>
  <si>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</si>
  <si>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</si>
  <si>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</si>
  <si>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</si>
  <si>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</si>
  <si>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</si>
  <si>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</si>
  <si>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</si>
  <si>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</si>
  <si>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</si>
  <si>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</si>
  <si>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</si>
  <si>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</si>
  <si>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</si>
  <si>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</si>
  <si>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</si>
  <si>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</si>
  <si>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</si>
  <si>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</si>
  <si>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</si>
  <si>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</si>
  <si>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</si>
  <si>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</si>
  <si>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</si>
  <si>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</si>
  <si>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</si>
  <si>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</si>
  <si>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</si>
  <si>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</si>
  <si>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</si>
  <si>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</si>
  <si>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</si>
  <si>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</si>
  <si>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</si>
  <si>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</si>
  <si>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</si>
  <si>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</si>
  <si>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</si>
  <si>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</si>
  <si>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</si>
  <si>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</si>
  <si>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</si>
  <si>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</si>
  <si>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</si>
  <si>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</si>
  <si>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</si>
  <si>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</si>
  <si>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</si>
  <si>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</si>
  <si>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</si>
  <si>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</si>
  <si>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</si>
  <si>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</si>
  <si>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</si>
  <si>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</si>
  <si>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</si>
  <si>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</si>
  <si>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</si>
  <si>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</si>
  <si>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</si>
  <si>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</si>
  <si>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</si>
  <si>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</si>
  <si>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</si>
  <si>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</si>
  <si>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</si>
  <si>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</si>
  <si>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</si>
  <si>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</si>
  <si>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</si>
  <si>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</si>
  <si>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</si>
  <si>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</si>
  <si>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</si>
  <si>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</si>
  <si>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</si>
  <si>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</si>
  <si>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</si>
  <si>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</si>
  <si>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</si>
  <si>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</si>
  <si>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</si>
  <si>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</si>
  <si>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</si>
  <si>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</si>
  <si>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</si>
  <si>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</si>
  <si>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</si>
  <si>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</si>
  <si>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</si>
  <si>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</si>
  <si>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</si>
  <si>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</si>
  <si>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</si>
  <si>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</si>
  <si>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</si>
  <si>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</si>
  <si>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</si>
  <si>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</si>
  <si>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</si>
  <si>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</si>
  <si>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</si>
  <si>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</si>
  <si>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</si>
  <si>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</si>
  <si>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</si>
  <si>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</si>
  <si>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</si>
  <si>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</si>
  <si>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</si>
  <si>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</si>
  <si>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</si>
  <si>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</si>
  <si>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</si>
  <si>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</si>
  <si>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</si>
  <si>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</si>
  <si>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</si>
  <si>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</si>
  <si>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</si>
  <si>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</si>
  <si>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</si>
  <si>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</si>
  <si>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</si>
  <si>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</si>
  <si>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</si>
  <si>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</si>
  <si>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</si>
  <si>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</si>
  <si>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</si>
  <si>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</si>
  <si>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</si>
  <si>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</si>
  <si>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</si>
  <si>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</si>
  <si>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</si>
  <si>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</si>
  <si>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</si>
  <si>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</si>
  <si>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</si>
  <si>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</si>
  <si>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</si>
  <si>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</si>
  <si>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</si>
  <si>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</si>
  <si>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</si>
  <si>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</si>
  <si>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</si>
  <si>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</si>
  <si>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</si>
  <si>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</si>
  <si>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</si>
  <si>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</si>
  <si>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</si>
  <si>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</si>
  <si>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</si>
  <si>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</si>
  <si>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</si>
  <si>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</si>
  <si>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</si>
  <si>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</si>
  <si>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</si>
  <si>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</si>
  <si>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</si>
  <si>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</si>
  <si>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</si>
  <si>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</si>
  <si>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</si>
  <si>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</si>
  <si>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</si>
  <si>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</si>
  <si>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</si>
  <si>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</si>
  <si>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</si>
  <si>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</si>
  <si>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</si>
  <si>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</si>
  <si>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</si>
  <si>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</si>
  <si>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</si>
  <si>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</si>
  <si>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</si>
  <si>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</si>
  <si>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</si>
  <si>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</si>
  <si>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</si>
  <si>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</si>
  <si>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</si>
  <si>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</si>
  <si>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</si>
  <si>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</si>
  <si>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</si>
  <si>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</si>
  <si>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</si>
  <si>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</si>
  <si>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</si>
  <si>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</si>
  <si>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</si>
  <si>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</si>
  <si>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</si>
  <si>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</si>
  <si>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</si>
  <si>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</si>
  <si>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</si>
  <si>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</si>
  <si>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</si>
  <si>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</si>
  <si>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</si>
  <si>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</si>
  <si>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</si>
  <si>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</si>
  <si>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</si>
  <si>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</si>
  <si>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</si>
  <si>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</si>
  <si>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</si>
  <si>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</si>
  <si>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</si>
  <si>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</si>
  <si>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</si>
  <si>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</si>
  <si>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</si>
  <si>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</si>
  <si>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</si>
  <si>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</si>
  <si>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</si>
  <si>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</si>
  <si>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</si>
  <si>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</si>
  <si>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</si>
  <si>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</si>
  <si>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</si>
  <si>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</si>
  <si>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</si>
  <si>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</si>
  <si>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</si>
  <si>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</si>
  <si>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</si>
  <si>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</si>
  <si>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</si>
  <si>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</si>
  <si>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</si>
  <si>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</si>
  <si>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</si>
  <si>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</si>
  <si>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</si>
  <si>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</si>
  <si>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</si>
  <si>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</si>
  <si>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</si>
  <si>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</si>
  <si>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</si>
  <si>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</si>
  <si>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</si>
  <si>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</si>
  <si>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</si>
  <si>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</si>
  <si>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</si>
  <si>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</si>
  <si>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</si>
  <si>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</si>
  <si>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</si>
  <si>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</si>
  <si>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</si>
  <si>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</si>
  <si>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</si>
  <si>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</si>
  <si>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</si>
  <si>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</si>
  <si>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</si>
  <si>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</si>
  <si>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</si>
  <si>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</si>
  <si>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</si>
  <si>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</si>
  <si>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</si>
  <si>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</si>
  <si>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</si>
  <si>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</si>
  <si>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</si>
  <si>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</si>
  <si>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</si>
  <si>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</si>
  <si>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</si>
  <si>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</si>
  <si>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</si>
  <si>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</si>
  <si>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</si>
  <si>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</si>
  <si>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</si>
  <si>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</si>
  <si>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</si>
  <si>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</si>
  <si>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</si>
  <si>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</si>
  <si>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</si>
  <si>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</si>
  <si>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</si>
  <si>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</si>
  <si>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</si>
  <si>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</si>
  <si>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</si>
  <si>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</si>
  <si>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</si>
  <si>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</si>
  <si>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</si>
  <si>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</si>
  <si>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</si>
  <si>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</si>
  <si>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</si>
  <si>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</si>
  <si>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</si>
  <si>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</si>
  <si>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</si>
  <si>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</si>
  <si>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</si>
  <si>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</si>
  <si>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</si>
  <si>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</si>
  <si>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</si>
  <si>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</si>
  <si>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</si>
  <si>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</si>
  <si>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</si>
  <si>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</si>
  <si>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</si>
  <si>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</si>
  <si>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</si>
  <si>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</si>
  <si>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</si>
  <si>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</si>
  <si>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</si>
  <si>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</si>
  <si>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</si>
  <si>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</si>
  <si>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</si>
  <si>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</si>
  <si>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</si>
  <si>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</si>
  <si>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</si>
  <si>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</si>
  <si>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</si>
  <si>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</si>
  <si>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</si>
  <si>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</si>
  <si>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</si>
  <si>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</si>
  <si>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</si>
  <si>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</si>
  <si>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</si>
  <si>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</si>
  <si>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</si>
  <si>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</si>
  <si>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</si>
  <si>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</si>
  <si>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</si>
  <si>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</si>
  <si>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</si>
  <si>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</si>
  <si>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</si>
  <si>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</si>
  <si>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</si>
  <si>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</si>
  <si>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</si>
  <si>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</si>
  <si>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</si>
  <si>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</si>
  <si>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</si>
  <si>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</si>
  <si>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</si>
  <si>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</si>
  <si>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</si>
  <si>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</si>
  <si>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</si>
  <si>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</si>
  <si>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</si>
  <si>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</si>
  <si>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</si>
  <si>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</si>
  <si>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</si>
  <si>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</si>
  <si>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</si>
  <si>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</si>
  <si>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</si>
  <si>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</si>
  <si>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</si>
  <si>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</si>
  <si>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</si>
  <si>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</si>
  <si>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</si>
  <si>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</si>
  <si>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</si>
  <si>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</si>
  <si>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</si>
  <si>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</si>
  <si>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</si>
  <si>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</si>
  <si>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</si>
  <si>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</si>
  <si>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</si>
  <si>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</si>
  <si>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</si>
  <si>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</si>
  <si>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</si>
  <si>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</si>
  <si>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</si>
  <si>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</si>
  <si>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</si>
  <si>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</si>
  <si>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</si>
  <si>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</si>
  <si>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</si>
  <si>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</si>
  <si>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</si>
  <si>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</si>
  <si>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</si>
  <si>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</si>
  <si>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</si>
  <si>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</si>
  <si>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</si>
  <si>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</si>
  <si>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</si>
  <si>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</si>
  <si>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</si>
  <si>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</si>
  <si>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</si>
  <si>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</si>
  <si>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</si>
  <si>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</si>
  <si>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</si>
  <si>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</si>
  <si>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</si>
  <si>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</si>
  <si>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</si>
  <si>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</si>
  <si>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</si>
  <si>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</si>
  <si>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</si>
  <si>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</si>
  <si>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</si>
  <si>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</si>
  <si>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</si>
  <si>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</si>
  <si>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</si>
  <si>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</si>
  <si>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</si>
  <si>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</si>
  <si>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</si>
  <si>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</si>
  <si>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</si>
  <si>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</si>
  <si>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</si>
  <si>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</si>
  <si>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</si>
  <si>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</si>
  <si>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</si>
  <si>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</si>
  <si>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</si>
  <si>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</si>
  <si>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</si>
  <si>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</si>
  <si>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</si>
  <si>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</si>
  <si>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</si>
  <si>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</si>
  <si>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</si>
  <si>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</si>
  <si>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</si>
  <si>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</si>
  <si>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</si>
  <si>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</si>
  <si>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</si>
  <si>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</si>
  <si>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</si>
  <si>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</si>
  <si>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</si>
  <si>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</si>
  <si>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</si>
  <si>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</si>
  <si>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</si>
  <si>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</si>
  <si>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</si>
  <si>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</si>
  <si>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</si>
  <si>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</si>
  <si>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</si>
  <si>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</si>
  <si>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</si>
  <si>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</si>
  <si>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</si>
  <si>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</si>
  <si>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</si>
  <si>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</si>
  <si>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</si>
  <si>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</si>
  <si>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</si>
  <si>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</si>
  <si>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</si>
  <si>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</si>
  <si>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</si>
  <si>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</si>
  <si>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</si>
  <si>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</si>
  <si>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</si>
  <si>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</si>
  <si>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</si>
  <si>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</si>
  <si>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</si>
  <si>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</si>
  <si>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</si>
  <si>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</si>
  <si>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</si>
  <si>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</si>
  <si>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</si>
  <si>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</si>
  <si>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</si>
  <si>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</si>
  <si>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</si>
  <si>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</si>
  <si>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</si>
  <si>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</si>
  <si>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</si>
  <si>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</si>
  <si>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</si>
  <si>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</si>
  <si>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</si>
  <si>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</si>
  <si>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</si>
  <si>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</si>
  <si>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</si>
  <si>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</si>
  <si>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</si>
  <si>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</si>
  <si>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</si>
  <si>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</si>
  <si>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</si>
  <si>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</si>
  <si>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</si>
  <si>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</si>
  <si>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</si>
  <si>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</si>
  <si>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</si>
  <si>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</si>
  <si>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</si>
  <si>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</si>
  <si>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</si>
  <si>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</si>
  <si>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</si>
  <si>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</si>
  <si>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</si>
  <si>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</si>
  <si>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</si>
  <si>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</si>
  <si>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</si>
  <si>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</si>
  <si>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</si>
  <si>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</si>
  <si>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</si>
  <si>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</si>
  <si>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</si>
  <si>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</si>
  <si>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</si>
  <si>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</si>
  <si>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</si>
  <si>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</si>
  <si>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</si>
  <si>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</si>
  <si>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</si>
  <si>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</si>
  <si>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</si>
  <si>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</si>
  <si>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</si>
  <si>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</si>
  <si>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</si>
  <si>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</si>
  <si>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</si>
  <si>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</si>
  <si>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</si>
  <si>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</si>
  <si>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</si>
  <si>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</si>
  <si>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</si>
  <si>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</si>
  <si>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</si>
  <si>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</si>
  <si>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</si>
  <si>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</si>
  <si>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</si>
  <si>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</si>
  <si>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</si>
  <si>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</si>
  <si>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</si>
  <si>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</si>
  <si>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</si>
  <si>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</si>
  <si>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</si>
  <si>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</si>
  <si>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</si>
  <si>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</si>
  <si>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</si>
  <si>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</si>
  <si>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</si>
  <si>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</si>
  <si>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</si>
  <si>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</si>
  <si>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</si>
  <si>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</si>
  <si>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</si>
  <si>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</si>
  <si>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</si>
  <si>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</si>
  <si>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</si>
  <si>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</si>
  <si>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</si>
  <si>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</si>
  <si>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</si>
  <si>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</si>
  <si>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</si>
  <si>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</si>
  <si>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</si>
  <si>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</si>
  <si>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</si>
  <si>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</si>
  <si>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</si>
  <si>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</si>
  <si>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</si>
  <si>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</si>
  <si>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</si>
  <si>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</si>
  <si>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</si>
  <si>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</si>
  <si>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</si>
  <si>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</si>
  <si>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</si>
  <si>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</si>
  <si>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</si>
  <si>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</si>
  <si>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</si>
  <si>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</si>
  <si>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</si>
  <si>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</si>
  <si>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</si>
  <si>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</si>
  <si>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</si>
  <si>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</si>
  <si>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</si>
  <si>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</si>
  <si>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</si>
  <si>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</si>
  <si>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</si>
  <si>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</si>
  <si>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</si>
  <si>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</si>
  <si>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</si>
  <si>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</si>
  <si>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</si>
  <si>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</si>
  <si>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</si>
  <si>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</si>
  <si>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</si>
  <si>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</si>
  <si>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</si>
  <si>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</si>
  <si>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</si>
  <si>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</si>
  <si>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</si>
  <si>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</si>
  <si>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</si>
  <si>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</si>
  <si>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</si>
  <si>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</si>
  <si>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</si>
  <si>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</si>
  <si>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</si>
  <si>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</si>
  <si>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</si>
  <si>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</si>
  <si>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</si>
  <si>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</si>
  <si>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</si>
  <si>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</si>
  <si>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</si>
  <si>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</si>
  <si>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</si>
  <si>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</si>
  <si>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</si>
  <si>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</si>
  <si>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</si>
  <si>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</si>
  <si>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</si>
  <si>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</si>
  <si>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</si>
  <si>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</si>
  <si>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</si>
  <si>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</si>
  <si>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</si>
  <si>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</si>
  <si>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</si>
  <si>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</si>
  <si>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</si>
  <si>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</si>
  <si>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</si>
  <si>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</si>
  <si>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</si>
  <si>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</si>
  <si>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</si>
  <si>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</si>
  <si>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</si>
  <si>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</si>
  <si>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</si>
  <si>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</si>
  <si>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</si>
  <si>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</si>
  <si>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</si>
  <si>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</si>
  <si>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</si>
  <si>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</si>
  <si>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</si>
  <si>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</si>
  <si>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</si>
  <si>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</si>
  <si>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</si>
  <si>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</si>
  <si>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</si>
  <si>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</si>
  <si>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</si>
  <si>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</si>
  <si>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</si>
  <si>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</si>
  <si>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</si>
  <si>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</si>
  <si>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</si>
  <si>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</si>
  <si>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</si>
  <si>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</si>
  <si>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</si>
  <si>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</si>
  <si>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</si>
  <si>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</si>
  <si>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</si>
  <si>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</si>
  <si>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</si>
  <si>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</si>
  <si>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</si>
  <si>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</si>
  <si>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</si>
  <si>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</si>
  <si>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</si>
  <si>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</si>
  <si>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</si>
  <si>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</si>
  <si>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</si>
  <si>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</si>
  <si>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</si>
  <si>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</si>
  <si>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</si>
  <si>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</si>
  <si>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</si>
  <si>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</si>
  <si>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</si>
  <si>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</si>
  <si>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</si>
  <si>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</si>
  <si>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</si>
  <si>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</si>
  <si>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</si>
  <si>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</si>
  <si>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</si>
  <si>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</si>
  <si>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</si>
  <si>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</si>
  <si>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</si>
  <si>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</si>
  <si>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</si>
  <si>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</si>
  <si>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</si>
  <si>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</si>
  <si>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</si>
  <si>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</si>
  <si>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</si>
  <si>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</si>
  <si>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</si>
  <si>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</si>
  <si>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</si>
  <si>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</si>
  <si>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</si>
  <si>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</si>
  <si>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</si>
  <si>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</si>
  <si>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</si>
  <si>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</si>
  <si>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</si>
  <si>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</si>
  <si>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</si>
  <si>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</si>
  <si>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</si>
  <si>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</si>
  <si>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</si>
  <si>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</si>
  <si>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</si>
  <si>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</si>
  <si>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</si>
  <si>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</si>
  <si>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</si>
  <si>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</si>
  <si>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</si>
  <si>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</si>
  <si>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</si>
  <si>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</si>
  <si>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</si>
  <si>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</si>
  <si>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</si>
  <si>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</si>
  <si>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</si>
  <si>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</si>
  <si>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</si>
  <si>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</si>
  <si>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</si>
  <si>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</si>
  <si>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</si>
  <si>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</si>
  <si>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</si>
  <si>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</si>
  <si>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</si>
  <si>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</si>
  <si>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</si>
  <si>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</si>
  <si>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</si>
  <si>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</si>
  <si>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</si>
  <si>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</si>
  <si>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</si>
  <si>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</si>
  <si>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</si>
  <si>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</si>
  <si>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</si>
  <si>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</si>
  <si>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</si>
  <si>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</si>
  <si>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</si>
  <si>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</si>
  <si>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</si>
  <si>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</si>
  <si>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</si>
  <si>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</si>
  <si>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</si>
  <si>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</si>
  <si>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</si>
  <si>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</si>
  <si>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</si>
  <si>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</si>
  <si>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</si>
  <si>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</si>
  <si>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</si>
  <si>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</si>
  <si>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</si>
  <si>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</si>
  <si>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</si>
  <si>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</si>
  <si>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</si>
  <si>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</si>
  <si>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</si>
  <si>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</si>
  <si>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</si>
  <si>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</si>
  <si>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</si>
  <si>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</si>
  <si>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</si>
  <si>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</si>
  <si>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</si>
  <si>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</si>
  <si>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</si>
  <si>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</si>
  <si>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</si>
  <si>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</si>
  <si>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</si>
  <si>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</si>
  <si>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</si>
  <si>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</si>
  <si>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</si>
  <si>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</si>
  <si>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</si>
  <si>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</si>
  <si>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</si>
  <si>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</si>
  <si>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</si>
  <si>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</si>
  <si>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</si>
  <si>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</si>
  <si>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</si>
  <si>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</si>
  <si>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</si>
  <si>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</si>
  <si>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</si>
  <si>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</si>
  <si>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</si>
  <si>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</si>
  <si>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</si>
  <si>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</si>
  <si>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</si>
  <si>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</si>
  <si>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</si>
  <si>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</si>
  <si>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</si>
  <si>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</si>
  <si>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</si>
  <si>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</si>
  <si>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</si>
  <si>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</si>
  <si>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</si>
  <si>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</si>
  <si>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</si>
  <si>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</si>
  <si>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</si>
  <si>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</si>
  <si>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</si>
  <si>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</si>
  <si>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</si>
  <si>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</si>
  <si>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</si>
  <si>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</si>
  <si>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</si>
  <si>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</si>
  <si>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</si>
  <si>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</si>
  <si>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</si>
  <si>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</si>
  <si>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</si>
  <si>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</si>
  <si>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</si>
  <si>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</si>
  <si>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</si>
  <si>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</si>
  <si>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</si>
  <si>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</si>
  <si>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</si>
  <si>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</si>
  <si>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</si>
  <si>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</si>
  <si>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</si>
  <si>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</si>
  <si>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</si>
  <si>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</si>
  <si>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</si>
  <si>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</si>
  <si>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</si>
  <si>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</si>
  <si>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</si>
  <si>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</si>
  <si>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</si>
  <si>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</si>
  <si>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</si>
  <si>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</si>
  <si>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</si>
  <si>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</si>
  <si>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</si>
  <si>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</si>
  <si>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</si>
  <si>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</si>
  <si>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</si>
  <si>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</si>
  <si>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</si>
  <si>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</si>
  <si>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</si>
  <si>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</si>
  <si>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</si>
  <si>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</si>
  <si>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</si>
  <si>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</si>
  <si>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</si>
  <si>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</si>
  <si>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</si>
  <si>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</si>
  <si>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</si>
  <si>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</si>
  <si>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</si>
  <si>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</si>
  <si>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</si>
  <si>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</si>
  <si>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</si>
  <si>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</si>
  <si>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</si>
  <si>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</si>
  <si>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</si>
  <si>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</si>
  <si>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</si>
  <si>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</si>
  <si>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</si>
  <si>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</si>
  <si>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</si>
  <si>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</si>
  <si>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</si>
  <si>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</si>
  <si>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</si>
  <si>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</si>
  <si>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</si>
  <si>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</si>
  <si>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</si>
  <si>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</si>
  <si>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</si>
  <si>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</si>
  <si>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</si>
  <si>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</si>
  <si>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</si>
  <si>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</si>
  <si>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</si>
  <si>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</si>
  <si>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</si>
  <si>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</si>
  <si>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</si>
  <si>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</si>
  <si>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</si>
  <si>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</si>
  <si>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</si>
  <si>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</si>
  <si>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</si>
  <si>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</si>
  <si>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</si>
  <si>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</si>
  <si>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</si>
  <si>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</si>
  <si>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</si>
  <si>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</si>
  <si>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</si>
  <si>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</si>
  <si>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</si>
  <si>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</si>
  <si>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</si>
  <si>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</si>
  <si>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</si>
  <si>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</si>
  <si>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</si>
  <si>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</si>
  <si>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</si>
  <si>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</si>
  <si>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</si>
  <si>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</si>
  <si>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</si>
  <si>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</si>
  <si>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</si>
  <si>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</si>
  <si>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</si>
  <si>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</si>
  <si>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</si>
  <si>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</si>
  <si>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</si>
  <si>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</si>
  <si>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</si>
  <si>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</si>
  <si>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</si>
  <si>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</si>
  <si>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</si>
  <si>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</si>
  <si>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</si>
  <si>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</si>
  <si>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</si>
  <si>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</si>
  <si>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</si>
  <si>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</si>
  <si>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</si>
  <si>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</si>
  <si>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</si>
  <si>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</si>
  <si>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</si>
  <si>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</si>
  <si>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</si>
  <si>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</si>
  <si>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</si>
  <si>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</si>
  <si>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</si>
  <si>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</si>
  <si>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</si>
  <si>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</si>
  <si>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</si>
  <si>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</si>
  <si>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</si>
  <si>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</si>
  <si>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</si>
  <si>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</si>
  <si>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</si>
  <si>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</si>
  <si>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</si>
  <si>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</si>
  <si>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</si>
  <si>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</si>
  <si>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</si>
  <si>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</si>
  <si>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</si>
  <si>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</si>
  <si>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</si>
  <si>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</si>
  <si>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</si>
  <si>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</si>
  <si>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</si>
  <si>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</si>
  <si>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</si>
  <si>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</si>
  <si>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</si>
  <si>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</si>
  <si>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</si>
  <si>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</si>
  <si>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</si>
  <si>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</si>
  <si>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</si>
  <si>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</si>
  <si>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</si>
  <si>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</si>
  <si>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</si>
  <si>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</si>
  <si>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</si>
  <si>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</si>
  <si>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</si>
  <si>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</si>
  <si>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</si>
  <si>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</si>
  <si>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</si>
  <si>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</si>
  <si>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</si>
  <si>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</si>
  <si>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</si>
  <si>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</si>
  <si>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</si>
  <si>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</si>
  <si>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</si>
  <si>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</si>
  <si>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</si>
  <si>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</si>
  <si>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</si>
  <si>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</si>
  <si>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</si>
  <si>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</si>
  <si>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</si>
  <si>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</si>
  <si>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</si>
  <si>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</si>
  <si>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</si>
  <si>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</si>
  <si>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</si>
  <si>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</si>
  <si>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</si>
  <si>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</si>
  <si>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</si>
  <si>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</si>
  <si>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</si>
  <si>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</si>
  <si>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</si>
  <si>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</si>
  <si>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</si>
  <si>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</si>
  <si>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</si>
  <si>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</si>
  <si>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</si>
  <si>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</si>
  <si>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</si>
  <si>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</si>
  <si>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</si>
  <si>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</si>
  <si>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</si>
  <si>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</si>
  <si>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</si>
  <si>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</si>
  <si>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</si>
  <si>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</si>
  <si>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</si>
  <si>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</si>
  <si>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</si>
  <si>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</si>
  <si>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</si>
  <si>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</si>
  <si>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</si>
  <si>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</si>
  <si>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</si>
  <si>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</si>
  <si>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</si>
  <si>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</si>
  <si>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</si>
  <si>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</si>
  <si>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</si>
  <si>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</si>
  <si>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</si>
  <si>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</si>
  <si>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</si>
  <si>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</si>
  <si>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</si>
  <si>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</si>
  <si>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</si>
  <si>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</si>
  <si>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</si>
  <si>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</si>
  <si>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</si>
  <si>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</si>
  <si>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</si>
  <si>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</si>
  <si>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</si>
  <si>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</si>
  <si>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</si>
  <si>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</si>
  <si>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</si>
  <si>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</si>
  <si>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</si>
  <si>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</si>
  <si>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</si>
  <si>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</si>
  <si>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</si>
  <si>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</si>
  <si>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</si>
  <si>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</si>
  <si>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</si>
  <si>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</si>
  <si>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</si>
  <si>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</si>
  <si>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</si>
  <si>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</si>
  <si>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</si>
  <si>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</si>
  <si>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</si>
  <si>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</si>
  <si>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</si>
  <si>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</si>
  <si>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</si>
  <si>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</si>
  <si>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</si>
  <si>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</si>
  <si>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</si>
  <si>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</si>
  <si>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</si>
  <si>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</si>
  <si>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</si>
  <si>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</si>
  <si>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</si>
  <si>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</si>
  <si>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</si>
  <si>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</si>
  <si>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</si>
  <si>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</si>
  <si>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</si>
  <si>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</si>
  <si>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</si>
  <si>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</si>
  <si>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</si>
  <si>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</si>
  <si>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</si>
  <si>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</si>
  <si>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</si>
  <si>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</si>
  <si>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</si>
  <si>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</si>
  <si>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</si>
  <si>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</si>
  <si>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</si>
  <si>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</si>
  <si>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</si>
  <si>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</si>
  <si>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</si>
  <si>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</si>
  <si>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</si>
  <si>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</si>
  <si>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</si>
  <si>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</si>
  <si>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</si>
  <si>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</si>
  <si>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</si>
  <si>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</si>
  <si>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</si>
  <si>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</si>
  <si>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</si>
  <si>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</si>
  <si>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</si>
  <si>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</si>
  <si>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</si>
  <si>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</si>
  <si>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</si>
  <si>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</si>
  <si>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</si>
  <si>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</si>
  <si>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</si>
  <si>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</si>
  <si>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</si>
  <si>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</si>
  <si>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</si>
  <si>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</si>
  <si>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</si>
  <si>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</si>
  <si>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</si>
  <si>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</si>
  <si>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</si>
  <si>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</si>
  <si>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</si>
  <si>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</si>
  <si>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</si>
  <si>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</si>
  <si>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</si>
  <si>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</si>
  <si>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</si>
  <si>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</si>
  <si>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</si>
  <si>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</si>
  <si>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</si>
  <si>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</si>
  <si>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</si>
  <si>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</si>
  <si>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</si>
  <si>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</si>
  <si>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</si>
  <si>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</si>
  <si>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</si>
  <si>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</si>
  <si>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</si>
  <si>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</si>
  <si>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</si>
  <si>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</si>
  <si>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</si>
  <si>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</si>
  <si>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</si>
  <si>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</si>
  <si>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</si>
  <si>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</si>
  <si>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</si>
  <si>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</si>
  <si>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</si>
  <si>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</si>
  <si>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</si>
  <si>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</si>
  <si>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</si>
  <si>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</si>
  <si>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</si>
  <si>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</si>
  <si>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</si>
  <si>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</si>
  <si>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</si>
  <si>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</si>
  <si>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</si>
  <si>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</si>
  <si>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</si>
  <si>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</si>
  <si>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</si>
  <si>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</si>
  <si>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</si>
  <si>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</si>
  <si>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</si>
  <si>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</si>
  <si>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</si>
  <si>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</si>
  <si>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</si>
  <si>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</si>
  <si>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</si>
  <si>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</si>
  <si>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</si>
  <si>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</si>
  <si>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</si>
  <si>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</si>
  <si>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</si>
  <si>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</si>
  <si>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</si>
  <si>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</si>
  <si>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</si>
  <si>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</si>
  <si>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</si>
  <si>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</si>
  <si>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</si>
  <si>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</si>
  <si>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</si>
  <si>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</si>
  <si>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</si>
  <si>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</si>
  <si>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</si>
  <si>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</si>
  <si>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</si>
  <si>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</si>
  <si>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</si>
  <si>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</si>
  <si>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</si>
  <si>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</si>
  <si>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</si>
  <si>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</si>
  <si>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</si>
  <si>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</si>
  <si>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</si>
  <si>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</si>
  <si>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</si>
  <si>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</si>
  <si>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</si>
  <si>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</si>
  <si>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</si>
  <si>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</si>
  <si>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</si>
  <si>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</si>
  <si>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</si>
  <si>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</si>
  <si>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</si>
  <si>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</si>
  <si>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</si>
  <si>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</si>
  <si>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</si>
  <si>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</si>
  <si>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</si>
  <si>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</si>
  <si>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</si>
  <si>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</si>
  <si>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</si>
  <si>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</si>
  <si>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</si>
  <si>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</si>
  <si>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</si>
  <si>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</si>
  <si>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</si>
  <si>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</si>
  <si>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</si>
  <si>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</si>
  <si>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</si>
  <si>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</si>
  <si>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</si>
  <si>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</si>
  <si>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</si>
  <si>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</si>
  <si>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</si>
  <si>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</si>
  <si>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</si>
  <si>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</si>
  <si>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</si>
  <si>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</si>
  <si>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</si>
  <si>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</si>
  <si>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</si>
  <si>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</si>
  <si>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</si>
  <si>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</si>
  <si>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</si>
  <si>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</si>
  <si>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</si>
  <si>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</si>
  <si>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</si>
  <si>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</si>
  <si>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</si>
  <si>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</si>
  <si>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</si>
  <si>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</si>
  <si>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</si>
  <si>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</si>
  <si>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</si>
  <si>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</si>
  <si>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</si>
  <si>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</si>
  <si>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</si>
  <si>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</si>
  <si>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</si>
  <si>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</si>
  <si>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</si>
  <si>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</si>
  <si>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</si>
  <si>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</si>
  <si>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</si>
  <si>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</si>
  <si>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</si>
  <si>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</si>
  <si>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</si>
  <si>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</si>
  <si>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</si>
  <si>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</si>
  <si>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</si>
  <si>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</si>
  <si>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</si>
  <si>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</si>
  <si>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</si>
  <si>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</si>
  <si>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</si>
  <si>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</si>
  <si>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</si>
  <si>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</si>
  <si>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</si>
  <si>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</si>
  <si>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</si>
  <si>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</si>
  <si>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</si>
  <si>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</si>
  <si>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</si>
  <si>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</si>
  <si>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</si>
  <si>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</si>
  <si>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</si>
  <si>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</si>
  <si>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</si>
  <si>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</si>
  <si>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</si>
  <si>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</si>
  <si>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</si>
  <si>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</si>
  <si>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</si>
  <si>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</si>
  <si>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</si>
  <si>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</si>
  <si>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</si>
  <si>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</si>
  <si>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</si>
  <si>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</si>
  <si>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</si>
  <si>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</si>
  <si>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</si>
  <si>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</si>
  <si>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</si>
  <si>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</si>
  <si>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</si>
  <si>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</si>
  <si>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</si>
  <si>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</si>
  <si>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</si>
  <si>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</si>
  <si>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</si>
  <si>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</si>
  <si>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</si>
  <si>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</si>
  <si>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</si>
  <si>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</si>
  <si>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</si>
  <si>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</si>
  <si>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</si>
  <si>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</si>
  <si>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</si>
  <si>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</si>
  <si>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</si>
  <si>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</si>
  <si>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</si>
  <si>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</si>
  <si>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</si>
  <si>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</si>
  <si>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</si>
  <si>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</si>
  <si>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</si>
  <si>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</si>
  <si>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</si>
  <si>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</si>
  <si>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</si>
  <si>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</si>
  <si>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</si>
  <si>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</si>
  <si>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</si>
  <si>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</si>
  <si>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</si>
  <si>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</si>
  <si>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</si>
  <si>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</si>
  <si>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</si>
  <si>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</si>
  <si>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</si>
  <si>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</si>
  <si>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</si>
  <si>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</si>
  <si>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</si>
  <si>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</si>
  <si>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</si>
  <si>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</si>
  <si>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</si>
  <si>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</si>
  <si>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</si>
  <si>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</si>
  <si>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</si>
  <si>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</si>
  <si>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</si>
  <si>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</si>
  <si>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</si>
  <si>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</si>
  <si>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</si>
  <si>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</si>
  <si>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</si>
  <si>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</si>
  <si>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</si>
  <si>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</si>
  <si>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</si>
  <si>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</si>
  <si>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</si>
  <si>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</si>
  <si>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</si>
  <si>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</si>
  <si>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</si>
  <si>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</si>
  <si>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</si>
  <si>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</si>
  <si>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</si>
  <si>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</si>
  <si>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</si>
  <si>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</si>
  <si>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</si>
  <si>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</si>
  <si>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</si>
  <si>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</si>
  <si>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</si>
  <si>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</si>
  <si>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</si>
  <si>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</si>
  <si>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</si>
  <si>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</si>
  <si>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</si>
  <si>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</si>
  <si>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</si>
  <si>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</si>
  <si>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</si>
  <si>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</si>
  <si>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</si>
  <si>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</si>
  <si>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</si>
  <si>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</si>
  <si>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</si>
  <si>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</si>
  <si>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</si>
  <si>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</si>
  <si>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</si>
  <si>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</si>
  <si>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</si>
  <si>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</si>
  <si>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</si>
  <si>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</si>
  <si>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</si>
  <si>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</si>
  <si>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</si>
  <si>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</si>
  <si>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</si>
  <si>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</si>
  <si>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</si>
  <si>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</si>
  <si>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</si>
  <si>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</si>
  <si>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</si>
  <si>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</si>
  <si>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</si>
  <si>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</si>
  <si>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</si>
  <si>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</si>
  <si>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</si>
  <si>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</si>
  <si>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</si>
  <si>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</si>
  <si>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</si>
  <si>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</si>
  <si>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</si>
  <si>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</si>
  <si>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</si>
  <si>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</si>
  <si>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</si>
  <si>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</si>
  <si>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</si>
  <si>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</si>
  <si>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</si>
  <si>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</si>
  <si>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</si>
  <si>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</si>
  <si>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</si>
  <si>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</si>
  <si>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</si>
  <si>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</si>
  <si>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</si>
  <si>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</si>
  <si>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</si>
  <si>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</si>
  <si>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</si>
  <si>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</si>
  <si>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</si>
  <si>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</si>
  <si>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</si>
  <si>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</si>
  <si>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</si>
  <si>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</si>
  <si>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</si>
  <si>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</si>
  <si>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</si>
  <si>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</si>
  <si>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</si>
  <si>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</si>
  <si>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</si>
  <si>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</si>
  <si>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</si>
  <si>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</si>
  <si>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</si>
  <si>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</si>
  <si>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</si>
  <si>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</si>
  <si>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</si>
  <si>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</si>
  <si>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</si>
  <si>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</si>
  <si>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</si>
  <si>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</si>
  <si>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</si>
  <si>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</si>
  <si>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</si>
  <si>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</si>
  <si>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</si>
  <si>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</si>
  <si>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</si>
  <si>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</si>
  <si>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</si>
  <si>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</si>
  <si>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</si>
  <si>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</si>
  <si>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</si>
  <si>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</si>
  <si>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</si>
  <si>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</si>
  <si>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</si>
  <si>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</si>
  <si>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</si>
  <si>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</si>
  <si>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</si>
  <si>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</si>
  <si>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</si>
  <si>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</si>
  <si>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</si>
  <si>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</si>
  <si>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</si>
  <si>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</si>
  <si>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</si>
  <si>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</si>
  <si>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</si>
  <si>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</si>
  <si>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</si>
  <si>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</si>
  <si>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</si>
  <si>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</si>
  <si>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</si>
  <si>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</si>
  <si>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</si>
  <si>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</si>
  <si>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</si>
  <si>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</si>
  <si>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</si>
  <si>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</si>
  <si>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</si>
  <si>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</si>
  <si>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</si>
  <si>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</si>
  <si>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</si>
  <si>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</si>
  <si>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</si>
  <si>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</si>
  <si>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</si>
  <si>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</si>
  <si>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</si>
  <si>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</si>
  <si>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</si>
  <si>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</si>
  <si>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</si>
  <si>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</si>
  <si>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</si>
  <si>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</si>
  <si>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</si>
  <si>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</si>
  <si>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</si>
  <si>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</si>
  <si>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</si>
  <si>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</si>
  <si>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</si>
  <si>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</si>
  <si>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</si>
  <si>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</si>
  <si>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</si>
  <si>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</si>
  <si>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</si>
  <si>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</si>
  <si>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</si>
  <si>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</si>
  <si>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</si>
  <si>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</si>
  <si>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</si>
  <si>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</si>
  <si>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</si>
  <si>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</si>
  <si>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</si>
  <si>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</si>
  <si>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</si>
  <si>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</si>
  <si>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</si>
  <si>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</si>
  <si>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</si>
  <si>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</si>
  <si>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</si>
  <si>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</si>
  <si>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</si>
  <si>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</si>
  <si>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</si>
  <si>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</si>
  <si>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</si>
  <si>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</si>
  <si>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</si>
  <si>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</si>
  <si>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</si>
  <si>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</si>
  <si>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</si>
  <si>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</si>
  <si>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</si>
  <si>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</si>
  <si>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</si>
  <si>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</si>
  <si>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</si>
  <si>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</si>
  <si>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</si>
  <si>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</si>
  <si>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</si>
  <si>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</si>
  <si>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</si>
  <si>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</si>
  <si>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</si>
  <si>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</si>
  <si>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</si>
  <si>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</si>
  <si>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</si>
  <si>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</si>
  <si>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</si>
  <si>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</si>
  <si>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</si>
  <si>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</si>
  <si>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</si>
  <si>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</si>
  <si>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</si>
  <si>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</si>
  <si>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</si>
  <si>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</si>
  <si>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</si>
  <si>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</si>
  <si>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</si>
  <si>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</si>
  <si>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</si>
  <si>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</si>
  <si>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</si>
  <si>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</si>
  <si>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</si>
  <si>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</si>
  <si>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</si>
  <si>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</si>
  <si>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</si>
  <si>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</si>
  <si>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</si>
  <si>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</si>
  <si>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</si>
  <si>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</si>
  <si>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</si>
  <si>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</si>
  <si>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</si>
  <si>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</si>
  <si>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</si>
  <si>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</si>
  <si>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</si>
  <si>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</si>
  <si>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</si>
  <si>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</si>
  <si>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</si>
  <si>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</si>
  <si>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</si>
  <si>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</si>
  <si>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</si>
  <si>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</si>
  <si>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</si>
  <si>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</si>
  <si>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</si>
  <si>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</si>
  <si>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</si>
  <si>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</si>
  <si>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</si>
  <si>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</si>
  <si>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</si>
  <si>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</si>
  <si>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</si>
  <si>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</si>
  <si>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</si>
  <si>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</si>
  <si>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</si>
  <si>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</si>
  <si>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</si>
  <si>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</si>
  <si>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</si>
  <si>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</si>
  <si>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</si>
  <si>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</si>
  <si>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</si>
  <si>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</si>
  <si>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</si>
  <si>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</si>
  <si>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</si>
  <si>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</si>
  <si>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</si>
  <si>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</si>
  <si>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</si>
  <si>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</si>
  <si>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</si>
  <si>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</si>
  <si>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</si>
  <si>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</si>
  <si>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</si>
  <si>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</si>
  <si>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</si>
  <si>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</si>
  <si>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</si>
  <si>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</si>
  <si>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</si>
  <si>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</si>
  <si>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</si>
  <si>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</si>
  <si>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</si>
  <si>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</si>
  <si>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</si>
  <si>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</si>
  <si>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</si>
  <si>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</si>
  <si>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</si>
  <si>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</si>
  <si>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</si>
  <si>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</si>
  <si>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</si>
  <si>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</si>
  <si>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</si>
  <si>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</si>
  <si>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</si>
  <si>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</si>
  <si>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</si>
  <si>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</si>
  <si>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</si>
  <si>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</si>
  <si>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</si>
  <si>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</si>
  <si>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</si>
  <si>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</si>
  <si>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</si>
  <si>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</si>
  <si>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</si>
  <si>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</si>
  <si>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</si>
  <si>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</si>
  <si>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</si>
  <si>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</si>
  <si>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</si>
  <si>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</si>
  <si>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</si>
  <si>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</si>
  <si>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</si>
  <si>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</si>
  <si>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</si>
  <si>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</si>
  <si>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</si>
  <si>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</si>
  <si>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</si>
  <si>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</si>
  <si>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</si>
  <si>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</si>
  <si>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</si>
  <si>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</si>
  <si>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</si>
  <si>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</si>
  <si>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</si>
  <si>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</si>
  <si>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</si>
  <si>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</si>
  <si>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</si>
  <si>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</si>
  <si>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</si>
  <si>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</si>
  <si>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</si>
  <si>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</si>
  <si>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</si>
  <si>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</si>
  <si>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</si>
  <si>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</si>
  <si>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</si>
  <si>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</si>
  <si>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</si>
  <si>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</si>
  <si>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</si>
  <si>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</si>
  <si>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</si>
  <si>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</si>
  <si>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</si>
  <si>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</si>
  <si>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</si>
  <si>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</si>
  <si>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</si>
  <si>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</si>
  <si>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</si>
  <si>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</si>
  <si>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</si>
  <si>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</si>
  <si>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</si>
  <si>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</si>
  <si>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</si>
  <si>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</si>
  <si>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</si>
  <si>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</si>
  <si>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</si>
  <si>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</si>
  <si>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</si>
  <si>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</si>
  <si>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</si>
  <si>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</si>
  <si>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</si>
  <si>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</si>
  <si>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</si>
  <si>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</si>
  <si>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</si>
  <si>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</si>
  <si>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</si>
  <si>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</si>
  <si>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</si>
  <si>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</si>
  <si>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</si>
  <si>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</si>
  <si>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</si>
  <si>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</si>
  <si>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</si>
  <si>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</si>
  <si>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</si>
  <si>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</si>
  <si>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</si>
  <si>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</si>
  <si>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</si>
  <si>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</si>
  <si>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</si>
  <si>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</si>
  <si>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</si>
  <si>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</si>
  <si>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</si>
  <si>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</si>
  <si>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</si>
  <si>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</si>
  <si>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</si>
  <si>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</si>
  <si>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</si>
  <si>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</si>
  <si>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</si>
  <si>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</si>
  <si>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</si>
  <si>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</si>
  <si>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</si>
  <si>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</si>
  <si>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</si>
  <si>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</si>
  <si>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</si>
  <si>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</si>
  <si>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</si>
  <si>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</si>
  <si>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</si>
  <si>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</si>
  <si>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</si>
  <si>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</si>
  <si>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</si>
  <si>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</si>
  <si>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</si>
  <si>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</si>
  <si>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</si>
  <si>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</si>
  <si>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</si>
  <si>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</si>
  <si>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</si>
  <si>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</si>
  <si>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</si>
  <si>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</si>
  <si>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</si>
  <si>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</si>
  <si>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</si>
  <si>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</si>
  <si>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</si>
  <si>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</si>
  <si>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</si>
  <si>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</si>
  <si>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</si>
  <si>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</si>
  <si>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</si>
  <si>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</si>
  <si>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</si>
  <si>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</si>
  <si>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</si>
  <si>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</si>
  <si>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</si>
  <si>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</si>
  <si>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</si>
  <si>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</si>
  <si>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</si>
  <si>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</si>
  <si>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</si>
  <si>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</si>
  <si>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</si>
  <si>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</si>
  <si>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</si>
  <si>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</si>
  <si>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</si>
  <si>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</si>
  <si>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</si>
  <si>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</si>
  <si>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</si>
  <si>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</si>
  <si>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</si>
  <si>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</si>
  <si>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</si>
  <si>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</si>
  <si>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</si>
  <si>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</si>
  <si>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</si>
  <si>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</si>
  <si>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</si>
  <si>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</si>
  <si>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</si>
  <si>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</si>
  <si>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</si>
  <si>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</si>
  <si>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</si>
  <si>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</si>
  <si>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</si>
  <si>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</si>
  <si>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</si>
  <si>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</si>
  <si>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</si>
  <si>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</si>
  <si>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</si>
  <si>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</si>
  <si>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</si>
  <si>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</si>
  <si>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</si>
  <si>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</si>
  <si>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</si>
  <si>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</si>
  <si>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</si>
  <si>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</si>
  <si>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</si>
  <si>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</si>
  <si>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</si>
  <si>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</si>
  <si>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</si>
  <si>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</si>
  <si>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</si>
  <si>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</si>
  <si>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</si>
  <si>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</si>
  <si>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</si>
  <si>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</si>
  <si>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</si>
  <si>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</si>
  <si>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</si>
  <si>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</si>
  <si>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</si>
  <si>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</si>
  <si>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</si>
  <si>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</si>
  <si>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</si>
  <si>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</si>
  <si>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</si>
  <si>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</si>
  <si>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</si>
  <si>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</si>
  <si>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</si>
  <si>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</si>
  <si>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</si>
  <si>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</si>
  <si>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</si>
  <si>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</si>
  <si>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</si>
  <si>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</si>
  <si>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</si>
  <si>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</si>
  <si>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</si>
  <si>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</si>
  <si>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</si>
  <si>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</si>
  <si>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</si>
  <si>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</si>
  <si>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</si>
  <si>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</si>
  <si>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12</t>
  </si>
  <si>
    <t>PROCESO DE CONTRATACION Y JURIDICA</t>
  </si>
  <si>
    <t>LUIS ENRRIQUE MARTINEZ BALLEN</t>
  </si>
  <si>
    <t>5878750</t>
  </si>
  <si>
    <t>lmartinezb@procuraduria.gov.co</t>
  </si>
  <si>
    <t>-</t>
  </si>
  <si>
    <t>55101500;55101524;82121506;82121503</t>
  </si>
  <si>
    <t>PUBLICACIONES IMPRESAS</t>
  </si>
  <si>
    <t>82121801;82121802</t>
  </si>
  <si>
    <t>CONTRATAR CON LA CAMARA COLOMBIANA DEL LIBRO LA EXPEDICION DE LOS ISBN QUE SE REQUIEREN PARA LAS PUBLICACIONES DEL INSTITUTO DE ESTUDIOS DEL MINISTERIO PUBLICO EN EL AÑO 2022</t>
  </si>
  <si>
    <t>CAMILO JOSE UMAÑA CHAVARRO</t>
  </si>
  <si>
    <t>cumana@procuraduria.gov.co</t>
  </si>
  <si>
    <t>CONTRATAR EL PROGRAMA DE SEGUROS DEL INSTITUTO DE ESTUDIOS DEL MINISTERIO PUBLICO</t>
  </si>
  <si>
    <t>80111701;43232503;82141502;82141504</t>
  </si>
  <si>
    <t>PRESTACIÓN DE SERVICIOS PROFESIONALES PARA CORRECCIÓN DE ESTILO Y DISEÑO GRÁFICO</t>
  </si>
  <si>
    <t>LUIS FELIPE NÚÑEZ</t>
  </si>
  <si>
    <t>lfnunez@procuraduria.gov.co</t>
  </si>
  <si>
    <t>CLAUDIA MILENA GÓMEZ DÍAZ</t>
  </si>
  <si>
    <t>cmgomez@procuraduria.gov.co</t>
  </si>
  <si>
    <t>DIEGO BERNAL ACOSTA</t>
  </si>
  <si>
    <t>dbernal@procuraduria.gov.co</t>
  </si>
  <si>
    <r>
      <t>80111701;</t>
    </r>
    <r>
      <rPr>
        <b/>
        <sz val="10"/>
        <color theme="1"/>
        <rFont val="Verdana"/>
        <family val="2"/>
      </rPr>
      <t>80161500</t>
    </r>
    <r>
      <rPr>
        <sz val="10"/>
        <color theme="1"/>
        <rFont val="Verdana"/>
        <family val="2"/>
      </rPr>
      <t>;80111621</t>
    </r>
  </si>
  <si>
    <r>
      <t>80111701;</t>
    </r>
    <r>
      <rPr>
        <b/>
        <sz val="10"/>
        <color theme="1"/>
        <rFont val="Verdana"/>
        <family val="2"/>
      </rPr>
      <t>80101507</t>
    </r>
    <r>
      <rPr>
        <sz val="10"/>
        <color theme="1"/>
        <rFont val="Verdana"/>
        <family val="2"/>
      </rPr>
      <t>;86111500;86111502;</t>
    </r>
    <r>
      <rPr>
        <b/>
        <sz val="10"/>
        <color theme="1"/>
        <rFont val="Verdana"/>
        <family val="2"/>
      </rPr>
      <t>86101713;86101714</t>
    </r>
  </si>
  <si>
    <r>
      <t>80111701;</t>
    </r>
    <r>
      <rPr>
        <b/>
        <sz val="10"/>
        <color theme="1"/>
        <rFont val="Verdana"/>
        <family val="2"/>
      </rPr>
      <t>80161500</t>
    </r>
    <r>
      <rPr>
        <sz val="10"/>
        <color theme="1"/>
        <rFont val="Verdana"/>
        <family val="2"/>
      </rPr>
      <t>;80101507;</t>
    </r>
    <r>
      <rPr>
        <b/>
        <sz val="10"/>
        <color theme="1"/>
        <rFont val="Verdana"/>
        <family val="2"/>
      </rPr>
      <t>80101600</t>
    </r>
    <r>
      <rPr>
        <sz val="10"/>
        <color theme="1"/>
        <rFont val="Verdana"/>
        <family val="2"/>
      </rPr>
      <t>;81111500;</t>
    </r>
    <r>
      <rPr>
        <b/>
        <sz val="10"/>
        <color theme="1"/>
        <rFont val="Verdana"/>
        <family val="2"/>
      </rPr>
      <t>80141500</t>
    </r>
    <r>
      <rPr>
        <sz val="10"/>
        <color theme="1"/>
        <rFont val="Verdana"/>
        <family val="2"/>
      </rPr>
      <t>;</t>
    </r>
    <r>
      <rPr>
        <b/>
        <sz val="10"/>
        <color theme="1"/>
        <rFont val="Verdana"/>
        <family val="2"/>
      </rPr>
      <t>80141600</t>
    </r>
  </si>
  <si>
    <t>CUOTA DE AUDITAJE 2024</t>
  </si>
  <si>
    <t>PRESTACION DE SERVICIOS PROFESIONALES PARA LA REALIZACION DE INVESTIGACIONES SOCIOECONÓMICAS Y SOCIOPOLÍTICAS</t>
  </si>
  <si>
    <t>PRESTACION DE SERVICIOS PARA ACTIVIDADES DE CAPACITACIÓN MISIONAL</t>
  </si>
  <si>
    <t>PRESTACION DE SERVICIOS PARA EL DESARROLLO DE ACTIVIDADES TECNOLÓGICAS RELACIONADAS CON LA PLATAFORMA VIRTUAL Y CONEXAS.</t>
  </si>
  <si>
    <t>A-02-02-01-003-002 - PASTA O PULPA, PAPEL Y PRODUCTOS DE PAPEL; IMPRESOS Y ARTÍCULOS SIMILARES</t>
  </si>
  <si>
    <t xml:space="preserve">Prestar servicios de impresión de obras aprobadas por el IEMP o material de apoyo por solicitud de cualquiera de las divisiones o equipos de trabajo del instituto o  la  Procuraduría General  de  la  Nación, aprobada por el IEMP,   para  el  cumplimiento  de  sus  fines  misionales, durante la vigencia 2024.              
              </t>
  </si>
  <si>
    <t xml:space="preserve">IMPRENTA NACIONAL DE COLOMBIA </t>
  </si>
  <si>
    <t>80111701;80101507;86111500;86111502;86101713;86101714</t>
  </si>
  <si>
    <t>C-2502-1000-3-53105B-2502014-02 - ADQUIS. DE BYS - SERVICIO DE EDUCACIÓN INFORMAL - FORTALECIMIENTO DE LOS SERVICIOS DE FORMACION Y CAPACITACION, INVESTIGACION, CERTIFICACION DE COMPETENCIAS LABORALES E INNOVACION DEL IEMP A NIVEL NACIONAL</t>
  </si>
  <si>
    <t>Prestar servicios profesionales al Instituto de Estudios del Ministerio Público para adelantar procesos de capacitación y formación, consistentes en el desarrollo de horas cátedra en temas relacionados con contratación estatal.</t>
  </si>
  <si>
    <t>80111701;80161500;80101507;80101600;81111500;80141500;80141600</t>
  </si>
  <si>
    <t>80111701;80161500;80111621</t>
  </si>
  <si>
    <t>A-02-02-01-003-002-02 - LIBROS IMPRESOS</t>
  </si>
  <si>
    <t>CAMARA COLOMBIANA DEL LIBRO</t>
  </si>
  <si>
    <t xml:space="preserve">Adquirir el registro ISBN para cada una de las obras que serán publicadas en la vigencia 2023 por parte del Instituto de Estudios del Ministerio Público, tanto para publicaciones impresas como publicaciones digitales, previamente autorizadas por el Comité Editorial             
              </t>
  </si>
  <si>
    <t>C-2599-1000-2-53105B-2599065-02 ADQUIS. DE BYS - SERVICIOS TECNOLÓGICOS - CONSOLIDACION DEL PROCESO DE TRANSFORMACION DIGITAL DEL INSTITUTO DE ESTUDIOS DEL MINISTERIO PUBLICO A NIVEL NACIONAL</t>
  </si>
  <si>
    <t>Prestar SP (con sus propios medios) al GTCMEPS del IEMP para desarrollar actividades relativas a la integración de nuevos cursos en el campus virtual del IEMP, apoyar la revisión, ajustes, informes y pruebas de la plataforma de aprendizaje en línea o</t>
  </si>
  <si>
    <t>79.000.000,00</t>
  </si>
  <si>
    <t>VALOR ESTIMADO EN LA VIGENCIA ACTUAL</t>
  </si>
  <si>
    <t>C-2599-1000-2-53105B-2599062-02 - ADQUIS. DE BYS - SERVICIOS DE INFORMACIÓN ACTUALIZADOS - CONSOLIDACION DEL PROCESO DE TRANSFORMACION DIGITAL DEL INSTITUTO DE ESTUDIOS DEL MINISTERIO PUBLICO A NIVEL NACIONAL</t>
  </si>
  <si>
    <t xml:space="preserve">“Prestar servicios de apoyo al Instituto de Estudios del Ministerio Público en las capacitaciones virtuales a cargo del IEMP y de la Procuraduría General de la Nación por medio de plataformas de streaming y redes sociales, así como la realización de podcasts, videos institucionales para la realización de cursos en el campus virtual y apoyo en la retransmisión de eventos presenciales e híbridos.” </t>
  </si>
  <si>
    <t>Prestar servicios profesionales al Instituto de Estudios del Ministerio Público para adelantar procesos de capacitación y formación, consistentes en el desarrollo de horas cátedra en temas relacionados con métodos alternativos de resolución de conflictos (MASC), con énfasis en resolución de conflictos por medios virtuales y técnicas de oralidad y escritura.</t>
  </si>
  <si>
    <t>Prestar servicios profesionales al Instituto de Estudios del Ministerio Público para adelantar procesos de capacitación y formación, consistentes en el desarrollo de horas cátedra en temas relacionados métodos alternativos de solución de conflictos (MASC), con énfasis en asuntos de policía y convivencia ciudadana.</t>
  </si>
  <si>
    <t>Prestar servicios profesionales al Instituto de Estudios del Ministerio Público para adelantar procesos de capacitación y formación, consistentes en el desarrollo de horas cátedra en métodos alternativos de solución de conflictos (MASC), con énfasis en conciliación en asuntos de familia y la Ley 1996 de 2019.</t>
  </si>
  <si>
    <t>Prestar servicios profesionales al Instituto de Estudios del Ministerio Público para adelantar procesos de capacitación y formación, consistentes en el desarrollo de horas cátedra en temas relacionados con métodos alternativos de resolución de conflictos (MASC), con énfasis en teoría del conflicto y justicia en equidad.</t>
  </si>
  <si>
    <t>Prestar servicios profesionales al Instituto de Estudios del Ministerio Público para adelantar procesos de capacitación y formación, consistentes en el desarrollo de horas cátedra en métodos alternativos de solución de conflictos (MASC), con énfasis en asuntos de tránsito.</t>
  </si>
  <si>
    <t>Prestar servicios profesionales al Instituto de Estudios del Ministerio Público para adelantar procesos de capacitación y formación, consistentes en el desarrollo de horas cátedra en temas relacionados con métodos alternativos de solución de conflictos (MASC), con énfasis en procedimiento conciliatorio y audiencias de conciliación.</t>
  </si>
  <si>
    <t>C-2502-1000-3-53105B-2502006-02 - ADQUIS. DE BYS - DOCUMENTOS DE INVESTIGACIÓN - FORTALECIMIENTO DE LOS SERVICIOS DE FORMACION Y CAPACITACION, INVESTIGACION, CERTIFICACION DE COMPETENCIAS LABORALES E INNOVACION DEL IEMP A NIVEL NACIONAL</t>
  </si>
  <si>
    <t>Prestar servicios profesionales al IEMP para apoyar en la estructuración, la recolección, análisis de la información en el área de las ciencias sociales y políticas y la entrega de los productos acordados, en desarrollo de la investigación denominada “Las capacidades de los líderes de las ERDS, para el ejercicio de la gobernanza territorial y la cohesión social con énfasis en la prevención de las violencias de género"</t>
  </si>
  <si>
    <t>LUIS ENRIQUE MARTINEZ</t>
  </si>
  <si>
    <r>
      <rPr>
        <b/>
        <sz val="8"/>
        <rFont val="Tahoma"/>
        <family val="2"/>
      </rPr>
      <t>C-2502-1000-3-53105B-2502006-02 - ADQUIS. DE BYS - DOCUMENTOS DE INVESTIGACIÓN - FORTALECIMIENTO DE LOS SERVICIOS DE FORMACION Y CAPACITACION, INVESTIGACION,
CERTIFICACION DE COMPETENCIAS LABORALES E INNOVACION DEL IEMP A NIVEL NACIONAL</t>
    </r>
  </si>
  <si>
    <t>Prestar servicios profesionales que comprendan la edición, corrección de estilo, y acompañamiento editorial para la elaboración de las obras y demás documentos a cargo del Grupo de Trabajo de Gestión Editorial en la vigencia</t>
  </si>
  <si>
    <t>Prestar servicios profesionales como diseñador al Grupo de Trabajo de Gestión Editorial del IEMP, para apoyar la creación y elaboración de la línea editorial gráfica en publicaciones físicas o digitales del Instituto.</t>
  </si>
  <si>
    <t>PLAN ANUAL DE ADQUISIONES 2025</t>
  </si>
  <si>
    <t>CONTRATAR CON LA CAMARA COLOMBIANA DEL LIBRO LA EXPEDICION DE LOS ISBN QUE SE REQUIEREN PARA LAS PUBLICACIONES DEL INSTITUTO DE ESTUDIOS DEL MINISTERIO PUBLICO EN EL AÑO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</si>
</sst>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u/>
      <sz val="10"/>
      <color theme="10"/>
      <name val="Arial"/>
      <family val="2"/>
    </font>
    <font>
      <sz val="10"/>
      <color theme="1"/>
      <name val="Tahoma"/>
      <family val="2"/>
    </font>
    <font>
      <b/>
      <sz val="10"/>
      <color theme="1"/>
      <name val="Tahoma"/>
      <family val="2"/>
    </font>
    <font>
      <u/>
      <sz val="10"/>
      <color theme="10"/>
      <name val="Tahoma"/>
      <family val="2"/>
    </font>
    <font>
      <b/>
      <sz val="10"/>
      <name val="Tahoma"/>
      <family val="2"/>
    </font>
    <font>
      <b/>
      <sz val="10"/>
      <color rgb="FF000000"/>
      <name val="Tahoma"/>
      <family val="2"/>
    </font>
    <font>
      <b/>
      <sz val="14"/>
      <color theme="0"/>
      <name val="Tahoma"/>
      <family val="2"/>
    </font>
    <font>
      <b/>
      <sz val="11"/>
      <color theme="1"/>
      <name val="Tahoma"/>
      <family val="2"/>
    </font>
    <font>
      <sz val="8"/>
      <name val="Tahoma"/>
      <family val="2"/>
    </font>
    <font>
      <b/>
      <sz val="8"/>
      <name val="Tahoma"/>
      <family val="2"/>
    </font>
    <font>
      <b/>
      <sz val="12"/>
      <color theme="1"/>
      <name val="Tahoma"/>
      <family val="2"/>
    </font>
    <font>
      <b/>
      <sz val="20"/>
      <color theme="1"/>
      <name val="Tahoma"/>
      <family val="2"/>
    </font>
    <font>
      <sz val="12"/>
      <color theme="1"/>
      <name val="Tahoma"/>
      <family val="2"/>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8" tint="0.59999389629810485"/>
        <bgColor indexed="64"/>
      </patternFill>
    </fill>
    <fill>
      <patternFill patternType="solid">
        <fgColor theme="0"/>
        <bgColor indexed="64"/>
      </patternFill>
    </fill>
    <fill>
      <patternFill patternType="solid">
        <fgColor rgb="FFFFCCCC"/>
        <bgColor indexed="64"/>
      </patternFill>
    </fill>
    <fill>
      <patternFill patternType="solid">
        <fgColor rgb="FF47C589"/>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rgb="FF5FB7DF"/>
        <bgColor indexed="64"/>
      </patternFill>
    </fill>
    <fill>
      <patternFill patternType="solid">
        <fgColor rgb="FF1C5A3C"/>
        <bgColor indexed="64"/>
      </patternFill>
    </fill>
    <fill>
      <patternFill patternType="solid">
        <fgColor rgb="FF105BA0"/>
        <bgColor indexed="64"/>
      </patternFill>
    </fill>
    <fill>
      <patternFill patternType="solid">
        <fgColor theme="0"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right/>
      <top/>
      <bottom style="thin">
        <color auto="1"/>
      </bottom>
      <diagonal/>
    </border>
    <border>
      <left style="medium">
        <color indexed="64"/>
      </left>
      <right style="thin">
        <color auto="1"/>
      </right>
      <top/>
      <bottom style="thin">
        <color auto="1"/>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5" fillId="0" borderId="0" applyNumberFormat="0" applyFill="0" applyBorder="0" applyAlignment="0" applyProtection="0"/>
  </cellStyleXfs>
  <cellXfs count="15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49" fontId="1" fillId="0" borderId="1" xfId="14"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0" fontId="2" fillId="3" borderId="0" xfId="8" applyAlignment="1" applyProtection="1">
      <alignment horizontal="center" vertical="center" wrapText="1"/>
    </xf>
    <xf numFmtId="164" fontId="0" fillId="0" borderId="1" xfId="3" applyFont="1" applyBorder="1" applyAlignment="1" applyProtection="1">
      <alignment horizontal="center" vertical="center" wrapText="1"/>
      <protection locked="0"/>
    </xf>
    <xf numFmtId="49" fontId="5" fillId="0" borderId="1" xfId="27" applyNumberFormat="1" applyBorder="1" applyAlignment="1" applyProtection="1">
      <alignment horizontal="center" vertical="center" wrapText="1"/>
      <protection locked="0"/>
    </xf>
    <xf numFmtId="49" fontId="1" fillId="0" borderId="0" xfId="14"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44" fontId="0" fillId="0" borderId="0" xfId="1" applyFont="1" applyAlignment="1" applyProtection="1">
      <alignment horizontal="center" vertical="center" wrapText="1"/>
      <protection locked="0"/>
    </xf>
    <xf numFmtId="44" fontId="4" fillId="0" borderId="2" xfId="1" applyFont="1" applyBorder="1" applyAlignment="1" applyProtection="1">
      <alignment horizontal="center" vertical="center" wrapText="1"/>
      <protection locked="0"/>
    </xf>
    <xf numFmtId="0" fontId="6" fillId="0" borderId="0" xfId="0" applyFont="1" applyAlignment="1">
      <alignment horizontal="center" vertical="center" wrapText="1"/>
    </xf>
    <xf numFmtId="0" fontId="6" fillId="0" borderId="0" xfId="0" applyFont="1" applyAlignment="1" applyProtection="1">
      <alignment horizontal="center" vertical="center" wrapText="1"/>
      <protection locked="0"/>
    </xf>
    <xf numFmtId="49" fontId="6" fillId="0" borderId="1" xfId="14" applyFont="1" applyBorder="1" applyAlignment="1" applyProtection="1">
      <alignment horizontal="center" vertical="center" wrapText="1"/>
      <protection locked="0"/>
    </xf>
    <xf numFmtId="164" fontId="6" fillId="0" borderId="1" xfId="3" applyFont="1" applyBorder="1" applyAlignment="1" applyProtection="1">
      <alignment horizontal="center" vertical="center" wrapText="1"/>
      <protection locked="0"/>
    </xf>
    <xf numFmtId="0" fontId="6" fillId="0" borderId="1" xfId="14" applyNumberFormat="1" applyFont="1" applyBorder="1" applyAlignment="1" applyProtection="1">
      <alignment horizontal="center" vertical="center" wrapText="1"/>
      <protection locked="0"/>
    </xf>
    <xf numFmtId="49" fontId="8" fillId="0" borderId="1" xfId="27" applyNumberFormat="1" applyFont="1" applyBorder="1" applyAlignment="1" applyProtection="1">
      <alignment horizontal="center" vertical="center" wrapText="1"/>
      <protection locked="0"/>
    </xf>
    <xf numFmtId="49" fontId="6" fillId="0" borderId="10" xfId="14" applyFont="1" applyBorder="1" applyAlignment="1" applyProtection="1">
      <alignment horizontal="center" vertical="center" wrapText="1"/>
      <protection locked="0"/>
    </xf>
    <xf numFmtId="49" fontId="7" fillId="9" borderId="9" xfId="14" applyFont="1" applyFill="1" applyBorder="1" applyAlignment="1" applyProtection="1">
      <alignment horizontal="center" vertical="center" wrapText="1"/>
      <protection locked="0"/>
    </xf>
    <xf numFmtId="49" fontId="6" fillId="9" borderId="1" xfId="14" applyFont="1" applyFill="1" applyBorder="1" applyAlignment="1" applyProtection="1">
      <alignment horizontal="center" vertical="center" wrapText="1"/>
      <protection locked="0"/>
    </xf>
    <xf numFmtId="164" fontId="6" fillId="9" borderId="1" xfId="3" applyFont="1" applyFill="1" applyBorder="1" applyAlignment="1" applyProtection="1">
      <alignment horizontal="center" vertical="center" wrapText="1"/>
      <protection locked="0"/>
    </xf>
    <xf numFmtId="0" fontId="6" fillId="9" borderId="1" xfId="14" applyNumberFormat="1" applyFont="1" applyFill="1" applyBorder="1" applyAlignment="1" applyProtection="1">
      <alignment horizontal="center" vertical="center" wrapText="1"/>
      <protection locked="0"/>
    </xf>
    <xf numFmtId="49" fontId="8" fillId="9" borderId="1" xfId="27" applyNumberFormat="1" applyFont="1" applyFill="1" applyBorder="1" applyAlignment="1" applyProtection="1">
      <alignment horizontal="center" vertical="center" wrapText="1"/>
      <protection locked="0"/>
    </xf>
    <xf numFmtId="49" fontId="6" fillId="9" borderId="10" xfId="14" applyFont="1" applyFill="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44" fontId="6" fillId="0" borderId="12" xfId="1"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1" fontId="6" fillId="0" borderId="0" xfId="0" applyNumberFormat="1" applyFont="1" applyAlignment="1" applyProtection="1">
      <alignment horizontal="center" vertical="center" wrapText="1"/>
      <protection locked="0"/>
    </xf>
    <xf numFmtId="44" fontId="7" fillId="0" borderId="6" xfId="1"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49" fontId="7" fillId="7" borderId="2" xfId="14" applyFont="1" applyFill="1" applyBorder="1" applyAlignment="1" applyProtection="1">
      <alignment horizontal="center" vertical="center" wrapText="1"/>
      <protection locked="0"/>
    </xf>
    <xf numFmtId="4" fontId="7" fillId="7" borderId="3" xfId="14" applyNumberFormat="1" applyFont="1" applyFill="1" applyBorder="1" applyAlignment="1" applyProtection="1">
      <alignment horizontal="center" vertical="center" wrapText="1"/>
      <protection locked="0"/>
    </xf>
    <xf numFmtId="0" fontId="7" fillId="0" borderId="0" xfId="0" applyFont="1" applyAlignment="1">
      <alignment horizontal="center" vertical="center" wrapText="1"/>
    </xf>
    <xf numFmtId="4" fontId="7" fillId="9" borderId="2" xfId="14" applyNumberFormat="1" applyFont="1" applyFill="1" applyBorder="1" applyAlignment="1" applyProtection="1">
      <alignment horizontal="center" vertical="center" wrapText="1"/>
      <protection locked="0"/>
    </xf>
    <xf numFmtId="4" fontId="6" fillId="0" borderId="0" xfId="0" applyNumberFormat="1" applyFont="1" applyAlignment="1" applyProtection="1">
      <alignment horizontal="center" vertical="center" wrapText="1"/>
      <protection locked="0"/>
    </xf>
    <xf numFmtId="49" fontId="7" fillId="0" borderId="9" xfId="14" applyFont="1" applyBorder="1" applyAlignment="1" applyProtection="1">
      <alignment horizontal="center" vertical="center" wrapText="1"/>
      <protection locked="0"/>
    </xf>
    <xf numFmtId="49" fontId="6" fillId="7" borderId="4" xfId="14" applyFont="1" applyFill="1" applyBorder="1" applyAlignment="1" applyProtection="1">
      <alignment horizontal="center" vertical="center" wrapText="1"/>
      <protection locked="0"/>
    </xf>
    <xf numFmtId="4" fontId="6" fillId="7" borderId="4" xfId="14" applyNumberFormat="1" applyFont="1" applyFill="1" applyBorder="1" applyAlignment="1" applyProtection="1">
      <alignment horizontal="center" vertical="center" wrapText="1"/>
      <protection locked="0"/>
    </xf>
    <xf numFmtId="49" fontId="6" fillId="7" borderId="2" xfId="14" applyFont="1" applyFill="1" applyBorder="1" applyAlignment="1" applyProtection="1">
      <alignment horizontal="center" vertical="center" wrapText="1"/>
      <protection locked="0"/>
    </xf>
    <xf numFmtId="49" fontId="7" fillId="7" borderId="4" xfId="14" applyFont="1" applyFill="1" applyBorder="1" applyAlignment="1" applyProtection="1">
      <alignment horizontal="center" vertical="center" wrapText="1"/>
      <protection locked="0"/>
    </xf>
    <xf numFmtId="4" fontId="7" fillId="7" borderId="2" xfId="14" applyNumberFormat="1" applyFont="1" applyFill="1" applyBorder="1" applyAlignment="1" applyProtection="1">
      <alignment horizontal="center" vertical="center" wrapText="1"/>
      <protection locked="0"/>
    </xf>
    <xf numFmtId="44" fontId="7" fillId="0" borderId="0" xfId="1" applyFont="1" applyBorder="1" applyAlignment="1" applyProtection="1">
      <alignment horizontal="center" vertical="center" wrapText="1"/>
      <protection locked="0"/>
    </xf>
    <xf numFmtId="49" fontId="7" fillId="9" borderId="4" xfId="14" applyFont="1" applyFill="1" applyBorder="1" applyAlignment="1" applyProtection="1">
      <alignment horizontal="center" vertical="center" wrapText="1"/>
      <protection locked="0"/>
    </xf>
    <xf numFmtId="49" fontId="7" fillId="9" borderId="2" xfId="14" applyFont="1" applyFill="1" applyBorder="1" applyAlignment="1" applyProtection="1">
      <alignment horizontal="center" vertical="center" wrapText="1"/>
      <protection locked="0"/>
    </xf>
    <xf numFmtId="49" fontId="7" fillId="10" borderId="14" xfId="14" applyFont="1" applyFill="1" applyBorder="1" applyAlignment="1" applyProtection="1">
      <alignment horizontal="center" vertical="center" wrapText="1"/>
      <protection locked="0"/>
    </xf>
    <xf numFmtId="0" fontId="10" fillId="10" borderId="2" xfId="0" applyFont="1" applyFill="1" applyBorder="1" applyAlignment="1">
      <alignment horizontal="center" vertical="center" wrapText="1" readingOrder="1"/>
    </xf>
    <xf numFmtId="49" fontId="7" fillId="10" borderId="9" xfId="14" applyFont="1" applyFill="1" applyBorder="1" applyAlignment="1" applyProtection="1">
      <alignment horizontal="center" vertical="center" wrapText="1"/>
      <protection locked="0"/>
    </xf>
    <xf numFmtId="49" fontId="6" fillId="10" borderId="1" xfId="14" applyFont="1" applyFill="1" applyBorder="1" applyAlignment="1" applyProtection="1">
      <alignment horizontal="center" vertical="center" wrapText="1"/>
      <protection locked="0"/>
    </xf>
    <xf numFmtId="164" fontId="6" fillId="10" borderId="1" xfId="3" applyFont="1" applyFill="1" applyBorder="1" applyAlignment="1" applyProtection="1">
      <alignment horizontal="center" vertical="center" wrapText="1"/>
      <protection locked="0"/>
    </xf>
    <xf numFmtId="0" fontId="6" fillId="10" borderId="1" xfId="14" applyNumberFormat="1" applyFont="1" applyFill="1" applyBorder="1" applyAlignment="1" applyProtection="1">
      <alignment horizontal="center" vertical="center" wrapText="1"/>
      <protection locked="0"/>
    </xf>
    <xf numFmtId="49" fontId="8" fillId="10" borderId="1" xfId="27" applyNumberFormat="1" applyFont="1" applyFill="1" applyBorder="1" applyAlignment="1" applyProtection="1">
      <alignment horizontal="center" vertical="center" wrapText="1"/>
      <protection locked="0"/>
    </xf>
    <xf numFmtId="49" fontId="6" fillId="10" borderId="10" xfId="14" applyFont="1" applyFill="1" applyBorder="1" applyAlignment="1" applyProtection="1">
      <alignment horizontal="center" vertical="center" wrapText="1"/>
      <protection locked="0"/>
    </xf>
    <xf numFmtId="4" fontId="11" fillId="11" borderId="4" xfId="14" applyNumberFormat="1" applyFont="1" applyFill="1" applyBorder="1" applyAlignment="1" applyProtection="1">
      <alignment horizontal="center" vertical="center" wrapText="1"/>
      <protection locked="0"/>
    </xf>
    <xf numFmtId="49" fontId="7" fillId="0" borderId="0" xfId="14" applyFont="1" applyFill="1" applyBorder="1" applyAlignment="1" applyProtection="1">
      <alignment horizontal="center" vertical="center" wrapText="1"/>
      <protection locked="0"/>
    </xf>
    <xf numFmtId="12" fontId="7" fillId="0" borderId="0" xfId="14" applyNumberFormat="1" applyFont="1" applyFill="1" applyBorder="1" applyAlignment="1" applyProtection="1">
      <alignment horizontal="center" wrapText="1"/>
      <protection locked="0"/>
    </xf>
    <xf numFmtId="4" fontId="7" fillId="0" borderId="0" xfId="14" applyNumberFormat="1" applyFont="1" applyFill="1" applyBorder="1" applyAlignment="1" applyProtection="1">
      <alignment horizontal="center" vertical="center" wrapText="1"/>
      <protection locked="0"/>
    </xf>
    <xf numFmtId="164" fontId="11" fillId="12" borderId="1" xfId="3" applyFont="1" applyFill="1" applyBorder="1" applyAlignment="1" applyProtection="1">
      <alignment horizontal="center" vertical="center" wrapText="1"/>
      <protection locked="0"/>
    </xf>
    <xf numFmtId="4" fontId="11" fillId="11" borderId="19" xfId="14" applyNumberFormat="1" applyFont="1" applyFill="1" applyBorder="1" applyAlignment="1" applyProtection="1">
      <alignment horizontal="center" vertical="center" wrapText="1"/>
      <protection locked="0"/>
    </xf>
    <xf numFmtId="4" fontId="10" fillId="10" borderId="2" xfId="0" applyNumberFormat="1" applyFont="1" applyFill="1" applyBorder="1" applyAlignment="1">
      <alignment horizontal="center" vertical="center" wrapText="1" readingOrder="1"/>
    </xf>
    <xf numFmtId="49" fontId="7" fillId="9" borderId="0" xfId="14"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4" fontId="7" fillId="9" borderId="0" xfId="14" applyNumberFormat="1" applyFont="1" applyFill="1" applyBorder="1" applyAlignment="1" applyProtection="1">
      <alignment horizontal="center" vertical="center" wrapText="1"/>
      <protection locked="0"/>
    </xf>
    <xf numFmtId="164" fontId="6" fillId="0" borderId="0" xfId="0" applyNumberFormat="1" applyFont="1" applyAlignment="1" applyProtection="1">
      <alignment horizontal="center" vertical="center" wrapText="1"/>
      <protection locked="0"/>
    </xf>
    <xf numFmtId="49" fontId="7" fillId="13" borderId="9" xfId="14" applyFont="1" applyFill="1" applyBorder="1" applyAlignment="1" applyProtection="1">
      <alignment horizontal="center" vertical="center" wrapText="1"/>
      <protection locked="0"/>
    </xf>
    <xf numFmtId="164" fontId="11" fillId="14" borderId="1" xfId="3" applyFont="1" applyFill="1" applyBorder="1" applyAlignment="1" applyProtection="1">
      <alignment horizontal="center" vertical="center" wrapText="1"/>
      <protection locked="0"/>
    </xf>
    <xf numFmtId="4" fontId="7" fillId="13" borderId="30" xfId="14" applyNumberFormat="1" applyFont="1" applyFill="1" applyBorder="1" applyAlignment="1" applyProtection="1">
      <alignment horizontal="center" vertical="center" wrapText="1"/>
      <protection locked="0"/>
    </xf>
    <xf numFmtId="164" fontId="11" fillId="15" borderId="15" xfId="3" applyFont="1" applyFill="1" applyBorder="1" applyAlignment="1" applyProtection="1">
      <alignment horizontal="center" vertical="center" wrapText="1"/>
      <protection locked="0"/>
    </xf>
    <xf numFmtId="164" fontId="11" fillId="15" borderId="18" xfId="3" applyFont="1" applyFill="1" applyBorder="1" applyAlignment="1" applyProtection="1">
      <alignment horizontal="center" vertical="center" wrapText="1"/>
      <protection locked="0"/>
    </xf>
    <xf numFmtId="49" fontId="7" fillId="13" borderId="1" xfId="14" applyFont="1" applyFill="1" applyBorder="1" applyAlignment="1" applyProtection="1">
      <alignment horizontal="center" vertical="center" wrapText="1"/>
      <protection locked="0"/>
    </xf>
    <xf numFmtId="0" fontId="13" fillId="0" borderId="32" xfId="0" applyFont="1" applyBorder="1" applyAlignment="1">
      <alignment vertical="top" wrapText="1"/>
    </xf>
    <xf numFmtId="0" fontId="13" fillId="0" borderId="33" xfId="0" applyFont="1" applyBorder="1" applyAlignment="1">
      <alignment vertical="top" wrapText="1"/>
    </xf>
    <xf numFmtId="0" fontId="13" fillId="0" borderId="34" xfId="0" applyFont="1" applyBorder="1" applyAlignment="1">
      <alignment vertical="top" wrapText="1"/>
    </xf>
    <xf numFmtId="4" fontId="10" fillId="0" borderId="0" xfId="0" applyNumberFormat="1" applyFont="1" applyAlignment="1">
      <alignment horizontal="center" vertical="center" wrapText="1" readingOrder="1"/>
    </xf>
    <xf numFmtId="49" fontId="7" fillId="13" borderId="30" xfId="14" applyFont="1" applyFill="1" applyBorder="1" applyAlignment="1" applyProtection="1">
      <alignment horizontal="center" vertical="center" wrapText="1"/>
      <protection locked="0"/>
    </xf>
    <xf numFmtId="0" fontId="7" fillId="3" borderId="4" xfId="8" applyFont="1" applyBorder="1" applyAlignment="1" applyProtection="1">
      <alignment horizontal="center" vertical="center" wrapText="1"/>
    </xf>
    <xf numFmtId="1" fontId="7" fillId="3" borderId="3" xfId="8" applyNumberFormat="1" applyFont="1" applyBorder="1" applyAlignment="1" applyProtection="1">
      <alignment horizontal="center" vertical="center" wrapText="1"/>
      <protection locked="0"/>
    </xf>
    <xf numFmtId="0" fontId="7" fillId="3" borderId="3" xfId="8" applyFont="1" applyBorder="1" applyAlignment="1" applyProtection="1">
      <alignment horizontal="center" vertical="center" wrapText="1"/>
    </xf>
    <xf numFmtId="0" fontId="7" fillId="3" borderId="2" xfId="8" applyFont="1" applyBorder="1" applyAlignment="1" applyProtection="1">
      <alignment horizontal="center" vertical="center" wrapText="1"/>
    </xf>
    <xf numFmtId="1" fontId="7" fillId="3" borderId="2" xfId="8" applyNumberFormat="1" applyFont="1" applyBorder="1" applyAlignment="1" applyProtection="1">
      <alignment horizontal="center" vertical="center" wrapText="1"/>
      <protection locked="0"/>
    </xf>
    <xf numFmtId="0" fontId="6" fillId="8" borderId="0" xfId="0" applyFont="1" applyFill="1" applyAlignment="1" applyProtection="1">
      <alignment vertical="center" wrapText="1"/>
      <protection locked="0"/>
    </xf>
    <xf numFmtId="1" fontId="6" fillId="8" borderId="0" xfId="0" applyNumberFormat="1" applyFont="1" applyFill="1" applyAlignment="1" applyProtection="1">
      <alignment vertical="center" wrapText="1"/>
      <protection locked="0"/>
    </xf>
    <xf numFmtId="3" fontId="7" fillId="13" borderId="30" xfId="14" applyNumberFormat="1" applyFont="1" applyFill="1" applyBorder="1" applyAlignment="1" applyProtection="1">
      <alignment horizontal="center" vertical="center" wrapText="1"/>
      <protection locked="0"/>
    </xf>
    <xf numFmtId="0" fontId="2" fillId="2" borderId="1" xfId="7" applyAlignment="1" applyProtection="1">
      <alignment horizontal="center" vertical="center" wrapText="1"/>
    </xf>
    <xf numFmtId="0" fontId="0" fillId="0" borderId="0" xfId="0"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49" fontId="7" fillId="9" borderId="3" xfId="14" applyFont="1" applyFill="1" applyBorder="1" applyAlignment="1" applyProtection="1">
      <alignment horizontal="center" vertical="center" wrapText="1"/>
      <protection locked="0"/>
    </xf>
    <xf numFmtId="49" fontId="7" fillId="9" borderId="5" xfId="14" applyFont="1" applyFill="1" applyBorder="1" applyAlignment="1" applyProtection="1">
      <alignment horizontal="center" vertical="center" wrapText="1"/>
      <protection locked="0"/>
    </xf>
    <xf numFmtId="0" fontId="9" fillId="9" borderId="17" xfId="0" applyFont="1" applyFill="1" applyBorder="1" applyAlignment="1" applyProtection="1">
      <alignment horizontal="center" vertical="center" wrapText="1"/>
      <protection locked="0"/>
    </xf>
    <xf numFmtId="0" fontId="9" fillId="9" borderId="16" xfId="0" applyFont="1" applyFill="1" applyBorder="1" applyAlignment="1" applyProtection="1">
      <alignment horizontal="center" vertical="center" wrapText="1"/>
      <protection locked="0"/>
    </xf>
    <xf numFmtId="0" fontId="7" fillId="9" borderId="4" xfId="0" applyFont="1" applyFill="1" applyBorder="1" applyAlignment="1" applyProtection="1">
      <alignment horizontal="center" vertical="center" wrapText="1"/>
      <protection locked="0"/>
    </xf>
    <xf numFmtId="0" fontId="7" fillId="9" borderId="5" xfId="0" applyFont="1" applyFill="1" applyBorder="1" applyAlignment="1" applyProtection="1">
      <alignment horizontal="center" vertical="center" wrapText="1"/>
      <protection locked="0"/>
    </xf>
    <xf numFmtId="0" fontId="9" fillId="9" borderId="15" xfId="0" applyFont="1" applyFill="1" applyBorder="1" applyAlignment="1" applyProtection="1">
      <alignment horizontal="center" vertical="center" wrapText="1"/>
      <protection locked="0"/>
    </xf>
    <xf numFmtId="49" fontId="7" fillId="7" borderId="4" xfId="14" applyFont="1" applyFill="1" applyBorder="1" applyAlignment="1" applyProtection="1">
      <alignment horizontal="center" vertical="center" wrapText="1"/>
      <protection locked="0"/>
    </xf>
    <xf numFmtId="49" fontId="7" fillId="7" borderId="3" xfId="14" applyFont="1" applyFill="1" applyBorder="1" applyAlignment="1" applyProtection="1">
      <alignment horizontal="center" vertical="center" wrapText="1"/>
      <protection locked="0"/>
    </xf>
    <xf numFmtId="49" fontId="7" fillId="7" borderId="5" xfId="14" applyFont="1" applyFill="1" applyBorder="1" applyAlignment="1" applyProtection="1">
      <alignment horizontal="center" vertical="center" wrapText="1"/>
      <protection locked="0"/>
    </xf>
    <xf numFmtId="4" fontId="11" fillId="11" borderId="20" xfId="14" applyNumberFormat="1" applyFont="1" applyFill="1" applyBorder="1" applyAlignment="1" applyProtection="1">
      <alignment horizontal="center" vertical="center" wrapText="1"/>
      <protection locked="0"/>
    </xf>
    <xf numFmtId="4" fontId="11" fillId="11" borderId="0" xfId="14" applyNumberFormat="1" applyFont="1" applyFill="1" applyBorder="1" applyAlignment="1" applyProtection="1">
      <alignment horizontal="center" vertical="center" wrapText="1"/>
      <protection locked="0"/>
    </xf>
    <xf numFmtId="4" fontId="11" fillId="11" borderId="21" xfId="14" applyNumberFormat="1" applyFont="1" applyFill="1" applyBorder="1" applyAlignment="1" applyProtection="1">
      <alignment horizontal="center" vertical="center" wrapText="1"/>
      <protection locked="0"/>
    </xf>
    <xf numFmtId="49" fontId="7" fillId="10" borderId="4" xfId="14" applyFont="1" applyFill="1" applyBorder="1" applyAlignment="1" applyProtection="1">
      <alignment horizontal="center" vertical="center" wrapText="1"/>
      <protection locked="0"/>
    </xf>
    <xf numFmtId="49" fontId="7" fillId="10" borderId="5" xfId="14" applyFont="1" applyFill="1" applyBorder="1" applyAlignment="1" applyProtection="1">
      <alignment horizontal="center" vertical="center" wrapText="1"/>
      <protection locked="0"/>
    </xf>
    <xf numFmtId="164" fontId="11" fillId="12" borderId="22" xfId="3" applyFont="1" applyFill="1" applyBorder="1" applyAlignment="1" applyProtection="1">
      <alignment horizontal="center" vertical="center" wrapText="1"/>
      <protection locked="0"/>
    </xf>
    <xf numFmtId="164" fontId="11" fillId="12" borderId="23" xfId="3" applyFont="1" applyFill="1" applyBorder="1" applyAlignment="1" applyProtection="1">
      <alignment horizontal="center" vertical="center" wrapText="1"/>
      <protection locked="0"/>
    </xf>
    <xf numFmtId="164" fontId="11" fillId="12" borderId="24" xfId="3" applyFont="1" applyFill="1" applyBorder="1" applyAlignment="1" applyProtection="1">
      <alignment horizontal="center" vertical="center" wrapText="1"/>
      <protection locked="0"/>
    </xf>
    <xf numFmtId="49" fontId="7" fillId="10" borderId="3" xfId="14" applyFont="1" applyFill="1" applyBorder="1" applyAlignment="1" applyProtection="1">
      <alignment horizontal="center" vertical="center" wrapText="1"/>
      <protection locked="0"/>
    </xf>
    <xf numFmtId="0" fontId="7" fillId="9" borderId="14" xfId="0" applyFont="1" applyFill="1" applyBorder="1" applyAlignment="1" applyProtection="1">
      <alignment horizontal="center" vertical="center" wrapText="1"/>
      <protection locked="0"/>
    </xf>
    <xf numFmtId="0" fontId="7" fillId="9" borderId="18" xfId="0" applyFont="1" applyFill="1" applyBorder="1" applyAlignment="1" applyProtection="1">
      <alignment horizontal="center" vertical="center" wrapText="1"/>
      <protection locked="0"/>
    </xf>
    <xf numFmtId="12" fontId="7" fillId="7" borderId="4" xfId="14" applyNumberFormat="1" applyFont="1" applyFill="1" applyBorder="1" applyAlignment="1" applyProtection="1">
      <alignment horizontal="center" wrapText="1"/>
      <protection locked="0"/>
    </xf>
    <xf numFmtId="12" fontId="7" fillId="7" borderId="3" xfId="14" applyNumberFormat="1" applyFont="1" applyFill="1" applyBorder="1" applyAlignment="1" applyProtection="1">
      <alignment horizontal="center" wrapText="1"/>
      <protection locked="0"/>
    </xf>
    <xf numFmtId="12" fontId="7" fillId="7" borderId="5" xfId="14" applyNumberFormat="1" applyFont="1" applyFill="1" applyBorder="1" applyAlignment="1" applyProtection="1">
      <alignment horizontal="center" wrapText="1"/>
      <protection locked="0"/>
    </xf>
    <xf numFmtId="0" fontId="15" fillId="16" borderId="7" xfId="7" applyFont="1" applyFill="1" applyBorder="1" applyAlignment="1" applyProtection="1">
      <alignment horizontal="center" vertical="center" wrapText="1"/>
    </xf>
    <xf numFmtId="0" fontId="17" fillId="16" borderId="35" xfId="0" applyFont="1" applyFill="1" applyBorder="1" applyAlignment="1" applyProtection="1">
      <alignment horizontal="center" vertical="center" wrapText="1"/>
      <protection locked="0"/>
    </xf>
    <xf numFmtId="1" fontId="17" fillId="16" borderId="35" xfId="0" applyNumberFormat="1" applyFont="1" applyFill="1" applyBorder="1" applyAlignment="1" applyProtection="1">
      <alignment horizontal="center" vertical="center" wrapText="1"/>
      <protection locked="0"/>
    </xf>
    <xf numFmtId="0" fontId="17" fillId="16" borderId="8" xfId="0" applyFont="1" applyFill="1" applyBorder="1" applyAlignment="1" applyProtection="1">
      <alignment horizontal="center" vertical="center" wrapText="1"/>
      <protection locked="0"/>
    </xf>
    <xf numFmtId="0" fontId="17" fillId="16" borderId="20" xfId="0" applyFont="1" applyFill="1" applyBorder="1" applyAlignment="1" applyProtection="1">
      <alignment horizontal="center" vertical="center" wrapText="1"/>
      <protection locked="0"/>
    </xf>
    <xf numFmtId="0" fontId="17" fillId="16" borderId="0" xfId="0" applyFont="1" applyFill="1" applyAlignment="1" applyProtection="1">
      <alignment horizontal="center" vertical="center" wrapText="1"/>
      <protection locked="0"/>
    </xf>
    <xf numFmtId="1" fontId="17" fillId="16" borderId="0" xfId="0" applyNumberFormat="1" applyFont="1" applyFill="1" applyAlignment="1" applyProtection="1">
      <alignment horizontal="center" vertical="center" wrapText="1"/>
      <protection locked="0"/>
    </xf>
    <xf numFmtId="0" fontId="17" fillId="16" borderId="21" xfId="0" applyFont="1" applyFill="1" applyBorder="1" applyAlignment="1" applyProtection="1">
      <alignment horizontal="center" vertical="center" wrapText="1"/>
      <protection locked="0"/>
    </xf>
    <xf numFmtId="0" fontId="17" fillId="16" borderId="36" xfId="0" applyFont="1" applyFill="1" applyBorder="1" applyAlignment="1" applyProtection="1">
      <alignment horizontal="center" vertical="center" wrapText="1"/>
      <protection locked="0"/>
    </xf>
    <xf numFmtId="0" fontId="17" fillId="16" borderId="37" xfId="0" applyFont="1" applyFill="1" applyBorder="1" applyAlignment="1" applyProtection="1">
      <alignment horizontal="center" vertical="center" wrapText="1"/>
      <protection locked="0"/>
    </xf>
    <xf numFmtId="1" fontId="17" fillId="16" borderId="37" xfId="0" applyNumberFormat="1" applyFont="1" applyFill="1" applyBorder="1" applyAlignment="1" applyProtection="1">
      <alignment horizontal="center" vertical="center" wrapText="1"/>
      <protection locked="0"/>
    </xf>
    <xf numFmtId="0" fontId="17" fillId="1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49" fontId="7" fillId="13" borderId="25" xfId="14" applyFont="1" applyFill="1" applyBorder="1" applyAlignment="1" applyProtection="1">
      <alignment horizontal="center" vertical="center" wrapText="1"/>
      <protection locked="0"/>
    </xf>
    <xf numFmtId="49" fontId="7" fillId="13" borderId="26" xfId="14" applyFont="1" applyFill="1" applyBorder="1" applyAlignment="1" applyProtection="1">
      <alignment horizontal="center" vertical="center" wrapText="1"/>
      <protection locked="0"/>
    </xf>
    <xf numFmtId="49" fontId="7" fillId="13" borderId="27" xfId="14" applyFont="1" applyFill="1" applyBorder="1" applyAlignment="1" applyProtection="1">
      <alignment horizontal="center" vertical="center" wrapText="1"/>
      <protection locked="0"/>
    </xf>
    <xf numFmtId="164" fontId="11" fillId="14" borderId="22" xfId="3" applyFont="1" applyFill="1" applyBorder="1" applyAlignment="1" applyProtection="1">
      <alignment horizontal="center" vertical="center" wrapText="1"/>
      <protection locked="0"/>
    </xf>
    <xf numFmtId="164" fontId="11" fillId="14" borderId="23" xfId="3" applyFont="1" applyFill="1" applyBorder="1" applyAlignment="1" applyProtection="1">
      <alignment horizontal="center" vertical="center" wrapText="1"/>
      <protection locked="0"/>
    </xf>
    <xf numFmtId="164" fontId="11" fillId="14" borderId="24" xfId="3" applyFont="1" applyFill="1" applyBorder="1" applyAlignment="1" applyProtection="1">
      <alignment horizontal="center" vertical="center" wrapText="1"/>
      <protection locked="0"/>
    </xf>
    <xf numFmtId="49" fontId="12" fillId="13" borderId="28" xfId="14" applyFont="1" applyFill="1" applyBorder="1" applyAlignment="1" applyProtection="1">
      <alignment horizontal="center" vertical="center" wrapText="1"/>
      <protection locked="0"/>
    </xf>
    <xf numFmtId="49" fontId="12" fillId="13" borderId="29" xfId="14" applyFont="1" applyFill="1" applyBorder="1" applyAlignment="1" applyProtection="1">
      <alignment horizontal="center" vertical="center" wrapText="1"/>
      <protection locked="0"/>
    </xf>
    <xf numFmtId="49" fontId="12" fillId="13" borderId="27" xfId="14" applyFont="1" applyFill="1" applyBorder="1" applyAlignment="1" applyProtection="1">
      <alignment horizontal="center" vertical="center" wrapText="1"/>
      <protection locked="0"/>
    </xf>
    <xf numFmtId="49" fontId="7" fillId="13" borderId="28" xfId="14" applyFont="1" applyFill="1" applyBorder="1" applyAlignment="1" applyProtection="1">
      <alignment horizontal="center" vertical="center" wrapText="1"/>
      <protection locked="0"/>
    </xf>
    <xf numFmtId="49" fontId="7" fillId="13" borderId="31" xfId="14" applyFont="1" applyFill="1" applyBorder="1" applyAlignment="1" applyProtection="1">
      <alignment horizontal="center" vertical="center" wrapText="1"/>
      <protection locked="0"/>
    </xf>
    <xf numFmtId="164" fontId="11" fillId="15" borderId="4" xfId="3" applyFont="1" applyFill="1" applyBorder="1" applyAlignment="1" applyProtection="1">
      <alignment horizontal="center" vertical="center" wrapText="1"/>
      <protection locked="0"/>
    </xf>
    <xf numFmtId="164" fontId="11" fillId="15" borderId="3" xfId="3" applyFont="1" applyFill="1" applyBorder="1" applyAlignment="1" applyProtection="1">
      <alignment horizontal="center" vertical="center" wrapText="1"/>
      <protection locked="0"/>
    </xf>
    <xf numFmtId="164" fontId="11" fillId="15" borderId="17" xfId="3" applyFont="1" applyFill="1" applyBorder="1" applyAlignment="1" applyProtection="1">
      <alignment horizontal="center" vertical="center" wrapText="1"/>
      <protection locked="0"/>
    </xf>
    <xf numFmtId="0" fontId="15" fillId="8" borderId="19" xfId="7" applyFont="1" applyFill="1" applyBorder="1" applyAlignment="1" applyProtection="1">
      <alignment horizontal="center" vertical="center" wrapText="1"/>
    </xf>
    <xf numFmtId="0" fontId="15" fillId="8" borderId="35" xfId="7" applyFont="1" applyFill="1" applyBorder="1" applyAlignment="1" applyProtection="1">
      <alignment horizontal="center" vertical="center" wrapText="1"/>
    </xf>
    <xf numFmtId="0" fontId="15" fillId="8" borderId="8" xfId="7" applyFont="1" applyFill="1" applyBorder="1" applyAlignment="1" applyProtection="1">
      <alignment horizontal="center" vertical="center" wrapText="1"/>
    </xf>
    <xf numFmtId="0" fontId="15" fillId="8" borderId="36" xfId="7" applyFont="1" applyFill="1" applyBorder="1" applyAlignment="1" applyProtection="1">
      <alignment horizontal="center" vertical="center" wrapText="1"/>
    </xf>
    <xf numFmtId="0" fontId="15" fillId="8" borderId="37" xfId="7" applyFont="1" applyFill="1" applyBorder="1" applyAlignment="1" applyProtection="1">
      <alignment horizontal="center" vertical="center" wrapText="1"/>
    </xf>
    <xf numFmtId="0" fontId="15" fillId="8" borderId="13" xfId="7" applyFont="1" applyFill="1" applyBorder="1" applyAlignment="1" applyProtection="1">
      <alignment horizontal="center" vertical="center" wrapText="1"/>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Hipervínculo" xfId="27" builtinId="8"/>
    <cellStyle name="MainTitle" xfId="7" xr:uid="{00000000-0005-0000-0000-000016000000}"/>
    <cellStyle name="Moneda" xfId="1" builtinId="4"/>
    <cellStyle name="Normal" xfId="0" builtinId="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105BA0"/>
      <color rgb="FF0D4A81"/>
      <color rgb="FF1C5A3C"/>
      <color rgb="FF5FB7DF"/>
      <color rgb="FF90EEF0"/>
      <color rgb="FF8FFFFF"/>
      <color rgb="FFB9FFFF"/>
      <color rgb="FF66FFFF"/>
      <color rgb="FF33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17/10/relationships/person" Target="persons/perso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mbarrios\AppData\Local\Microsoft\Windows\INetCache\Content.Outlook\9EYSWXF2\A-F-30-Formato%20Solicitud%20Certificado%20de%20Disponibilidad%20Presupuestal%20V7%20-%20SANDRA%20AVELLANEDA%20-%205feb-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mbarrios\AppData\Local\Microsoft\Windows\INetCache\Content.Outlook\9EYSWXF2\7)%20nuevo%20alejandro%20%20A-F-30-Formato%20Solicitud%20Certificado%20de%20Disponibilidad%20Presupuestal%20(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mbarrios\AppData\Local\Microsoft\Windows\INetCache\Content.Outlook\9EYSWXF2\Solicitud%20Certificado%20de%20Disponibilidad%20Presupuestal%20%20FERNANDO%20CAMAC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mbarrios\AppData\Local\Microsoft\Windows\INetCache\Content.Outlook\9EYSWXF2\6.%20A-F-30-Formato%20Solicitud%20Certificado%20de%20Disponibilidad%20Presupuestal%20ER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30"/>
      <sheetName val="Datos"/>
      <sheetName val="Control de Cambio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30"/>
      <sheetName val="Datos"/>
      <sheetName val="Control de Cambios"/>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30"/>
      <sheetName val="Datos"/>
      <sheetName val="Control de Cambios"/>
    </sheetNames>
    <sheetDataSet>
      <sheetData sheetId="0" refreshError="1"/>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30"/>
      <sheetName val="Datos"/>
      <sheetName val="Control de Cambios"/>
    </sheetNames>
    <sheetDataSet>
      <sheetData sheetId="0" refreshError="1"/>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Diego Alonso Bernal Acosta" id="{5A30C1C2-3F96-42C6-864F-E3E074F05588}" userId="S::dbernal@procuraduria.gov.co::a219c870-61f9-4021-9bbd-a0a9cd92537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9" dT="2024-01-15T16:42:24.27" personId="{5A30C1C2-3F96-42C6-864F-E3E074F05588}" id="{5B0B57AC-75F8-49AF-A8D7-7EC4A8DF3017}">
    <text>El valor se compone de los 183 millones asignados por inversión más 24.650 mil por funcionamiento que se dejaron por si s requiere contratar docentes para venta de servicios.</text>
  </threadedComment>
</ThreadedComments>
</file>

<file path=xl/threadedComments/threadedComment2.xml><?xml version="1.0" encoding="utf-8"?>
<ThreadedComments xmlns="http://schemas.microsoft.com/office/spreadsheetml/2018/threadedcomments" xmlns:x="http://schemas.openxmlformats.org/spreadsheetml/2006/main">
  <threadedComment ref="C16" dT="2024-01-15T16:42:24.27" personId="{5A30C1C2-3F96-42C6-864F-E3E074F05588}" id="{5B0B57AC-75F8-49AE-A8D7-7EC4A8DF3017}">
    <text>El valor se compone de los 183
 millones asignados por inversión más 24.650 mil por funcionamiento que se dejaron por si s requiere contratar docentes para venta de servicios.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fnunez@procuraduria.gov.co" TargetMode="External"/><Relationship Id="rId7" Type="http://schemas.openxmlformats.org/officeDocument/2006/relationships/vmlDrawing" Target="../drawings/vmlDrawing1.vml"/><Relationship Id="rId2" Type="http://schemas.openxmlformats.org/officeDocument/2006/relationships/hyperlink" Target="mailto:lfnunez@procuraduria.gov.co" TargetMode="External"/><Relationship Id="rId1" Type="http://schemas.openxmlformats.org/officeDocument/2006/relationships/hyperlink" Target="mailto:lfnunez@procuraduria.gov.co" TargetMode="External"/><Relationship Id="rId6" Type="http://schemas.openxmlformats.org/officeDocument/2006/relationships/printerSettings" Target="../printerSettings/printerSettings1.bin"/><Relationship Id="rId5" Type="http://schemas.openxmlformats.org/officeDocument/2006/relationships/hyperlink" Target="mailto:dbernal@procuraduria.gov.co" TargetMode="External"/><Relationship Id="rId4" Type="http://schemas.openxmlformats.org/officeDocument/2006/relationships/hyperlink" Target="mailto:cmgomez@procuraduria.gov.co" TargetMode="External"/><Relationship Id="rId9"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mailto:lfnunez@procuraduria.gov.co" TargetMode="External"/><Relationship Id="rId7" Type="http://schemas.openxmlformats.org/officeDocument/2006/relationships/vmlDrawing" Target="../drawings/vmlDrawing2.vml"/><Relationship Id="rId2" Type="http://schemas.openxmlformats.org/officeDocument/2006/relationships/hyperlink" Target="mailto:lfnunez@procuraduria.gov.co" TargetMode="External"/><Relationship Id="rId1" Type="http://schemas.openxmlformats.org/officeDocument/2006/relationships/hyperlink" Target="mailto:lfnunez@procuraduria.gov.co" TargetMode="External"/><Relationship Id="rId6" Type="http://schemas.openxmlformats.org/officeDocument/2006/relationships/printerSettings" Target="../printerSettings/printerSettings2.bin"/><Relationship Id="rId5" Type="http://schemas.openxmlformats.org/officeDocument/2006/relationships/hyperlink" Target="mailto:dbernal@procuraduria.gov.co" TargetMode="External"/><Relationship Id="rId4" Type="http://schemas.openxmlformats.org/officeDocument/2006/relationships/hyperlink" Target="mailto:cmgomez@procuraduria.gov.co" TargetMode="External"/><Relationship Id="rId9"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7"/>
  <sheetViews>
    <sheetView tabSelected="1" zoomScale="90" zoomScaleNormal="90" workbookViewId="0">
      <selection activeCell="B6" sqref="B6"/>
    </sheetView>
  </sheetViews>
  <sheetFormatPr baseColWidth="10" defaultColWidth="9.140625" defaultRowHeight="12.75" x14ac:dyDescent="0.2"/>
  <cols>
    <col min="1" max="1" width="36.5703125" style="5" customWidth="1"/>
    <col min="2" max="2" width="51.42578125" style="5" customWidth="1"/>
    <col min="3" max="3" width="20.7109375" style="5" customWidth="1"/>
    <col min="4" max="4" width="16.42578125" style="5" customWidth="1"/>
    <col min="5" max="5" width="13.28515625" style="5" customWidth="1"/>
    <col min="6" max="6" width="15.42578125" style="5" customWidth="1"/>
    <col min="7" max="7" width="21.28515625" style="5" customWidth="1"/>
    <col min="8" max="8" width="18.140625" style="5" customWidth="1"/>
    <col min="9" max="9" width="23" style="13" customWidth="1"/>
    <col min="10" max="10" width="17.7109375" style="13" customWidth="1"/>
    <col min="11" max="11" width="21.28515625" style="5" customWidth="1"/>
    <col min="12" max="12" width="18" style="5" customWidth="1"/>
    <col min="13" max="13" width="16.28515625" style="5" customWidth="1"/>
    <col min="14" max="14" width="11.85546875" style="5" customWidth="1"/>
    <col min="15" max="15" width="28.7109375" style="5" customWidth="1"/>
    <col min="16" max="16" width="21" style="5" customWidth="1"/>
    <col min="17" max="17" width="38.5703125" style="5" customWidth="1"/>
    <col min="18" max="18" width="203.42578125" style="5" customWidth="1"/>
    <col min="19" max="19" width="115" style="5" customWidth="1"/>
    <col min="20" max="20" width="9.140625" style="5" customWidth="1"/>
    <col min="21" max="16384" width="9.140625" style="6"/>
  </cols>
  <sheetData>
    <row r="1" spans="1:19" x14ac:dyDescent="0.2">
      <c r="A1" s="90" t="s">
        <v>107782</v>
      </c>
      <c r="B1" s="91"/>
      <c r="C1" s="91"/>
      <c r="D1" s="91"/>
      <c r="E1" s="91"/>
      <c r="F1" s="91"/>
      <c r="G1" s="91"/>
      <c r="H1" s="91"/>
      <c r="I1" s="92"/>
      <c r="J1" s="92"/>
      <c r="K1" s="91"/>
      <c r="L1" s="91"/>
      <c r="M1" s="91"/>
      <c r="N1" s="91"/>
      <c r="O1" s="91"/>
      <c r="P1" s="91"/>
      <c r="Q1" s="91"/>
      <c r="R1" s="91"/>
      <c r="S1" s="91"/>
    </row>
    <row r="2" spans="1:19" x14ac:dyDescent="0.2">
      <c r="A2" s="91"/>
      <c r="B2" s="91"/>
      <c r="C2" s="91"/>
      <c r="D2" s="91"/>
      <c r="E2" s="91"/>
      <c r="F2" s="91"/>
      <c r="G2" s="91"/>
      <c r="H2" s="91"/>
      <c r="I2" s="92"/>
      <c r="J2" s="92"/>
      <c r="K2" s="91"/>
      <c r="L2" s="91"/>
      <c r="M2" s="91"/>
      <c r="N2" s="91"/>
      <c r="O2" s="91"/>
      <c r="P2" s="91"/>
      <c r="Q2" s="91"/>
      <c r="R2" s="91"/>
      <c r="S2" s="91"/>
    </row>
    <row r="3" spans="1:19" x14ac:dyDescent="0.2">
      <c r="A3" s="91"/>
      <c r="B3" s="91"/>
      <c r="C3" s="91"/>
      <c r="D3" s="91"/>
      <c r="E3" s="91"/>
      <c r="F3" s="91"/>
      <c r="G3" s="91"/>
      <c r="H3" s="91"/>
      <c r="I3" s="92"/>
      <c r="J3" s="92"/>
      <c r="K3" s="91"/>
      <c r="L3" s="91"/>
      <c r="M3" s="91"/>
      <c r="N3" s="91"/>
      <c r="O3" s="91"/>
      <c r="P3" s="91"/>
      <c r="Q3" s="91"/>
      <c r="R3" s="91"/>
      <c r="S3" s="91"/>
    </row>
    <row r="4" spans="1:19" ht="69.75" customHeight="1" x14ac:dyDescent="0.2">
      <c r="A4" s="7" t="s">
        <v>107783</v>
      </c>
      <c r="B4" s="7" t="s">
        <v>107784</v>
      </c>
      <c r="C4" s="7" t="s">
        <v>107785</v>
      </c>
      <c r="D4" s="7" t="s">
        <v>107786</v>
      </c>
      <c r="E4" s="7" t="s">
        <v>107787</v>
      </c>
      <c r="F4" s="7" t="s">
        <v>5</v>
      </c>
      <c r="G4" s="7" t="s">
        <v>4</v>
      </c>
      <c r="H4" s="7" t="s">
        <v>39</v>
      </c>
      <c r="I4" s="8" t="s">
        <v>107788</v>
      </c>
      <c r="J4" s="8" t="s">
        <v>107789</v>
      </c>
      <c r="K4" s="7" t="s">
        <v>210</v>
      </c>
      <c r="L4" s="7" t="s">
        <v>94</v>
      </c>
      <c r="M4" s="7" t="s">
        <v>107790</v>
      </c>
      <c r="N4" s="7" t="s">
        <v>3</v>
      </c>
      <c r="O4" s="7" t="s">
        <v>107791</v>
      </c>
      <c r="P4" s="7" t="s">
        <v>107792</v>
      </c>
      <c r="Q4" s="7" t="s">
        <v>107793</v>
      </c>
      <c r="R4" s="7" t="s">
        <v>227</v>
      </c>
      <c r="S4" s="9" t="s">
        <v>240</v>
      </c>
    </row>
    <row r="5" spans="1:19" ht="51" customHeight="1" x14ac:dyDescent="0.2">
      <c r="A5" s="4" t="s">
        <v>107815</v>
      </c>
      <c r="B5" s="4" t="s">
        <v>107819</v>
      </c>
      <c r="C5" s="4" t="s">
        <v>221</v>
      </c>
      <c r="D5" s="4" t="s">
        <v>221</v>
      </c>
      <c r="E5" s="4" t="s">
        <v>107794</v>
      </c>
      <c r="F5" s="4" t="s">
        <v>221</v>
      </c>
      <c r="G5" s="4" t="s">
        <v>147</v>
      </c>
      <c r="H5" s="4" t="s">
        <v>221</v>
      </c>
      <c r="I5" s="10">
        <f>+J5</f>
        <v>90000000</v>
      </c>
      <c r="J5" s="10">
        <f>+'Adquisiciones   (2)'!D12</f>
        <v>90000000</v>
      </c>
      <c r="K5" s="4" t="s">
        <v>215</v>
      </c>
      <c r="L5" s="4" t="s">
        <v>215</v>
      </c>
      <c r="M5" s="4" t="s">
        <v>107795</v>
      </c>
      <c r="N5" s="4" t="s">
        <v>8</v>
      </c>
      <c r="O5" s="4" t="s">
        <v>107796</v>
      </c>
      <c r="P5" s="4" t="s">
        <v>107797</v>
      </c>
      <c r="Q5" s="11" t="s">
        <v>107798</v>
      </c>
      <c r="R5" s="4"/>
      <c r="S5" s="12" t="s">
        <v>107799</v>
      </c>
    </row>
    <row r="6" spans="1:19" ht="51" customHeight="1" x14ac:dyDescent="0.2">
      <c r="A6" s="4" t="s">
        <v>107800</v>
      </c>
      <c r="B6" s="4" t="s">
        <v>107801</v>
      </c>
      <c r="C6" s="4" t="s">
        <v>221</v>
      </c>
      <c r="D6" s="4" t="s">
        <v>221</v>
      </c>
      <c r="E6" s="4" t="s">
        <v>107794</v>
      </c>
      <c r="F6" s="4" t="s">
        <v>221</v>
      </c>
      <c r="G6" s="4" t="s">
        <v>147</v>
      </c>
      <c r="H6" s="4" t="s">
        <v>221</v>
      </c>
      <c r="I6" s="10">
        <f t="shared" ref="I6:I11" si="0">+J6</f>
        <v>82000000</v>
      </c>
      <c r="J6" s="10">
        <f>+'Adquisiciones   (2)'!D13</f>
        <v>82000000</v>
      </c>
      <c r="K6" s="4" t="s">
        <v>215</v>
      </c>
      <c r="L6" s="4" t="s">
        <v>215</v>
      </c>
      <c r="M6" s="4" t="s">
        <v>107795</v>
      </c>
      <c r="N6" s="4" t="s">
        <v>8</v>
      </c>
      <c r="O6" s="4" t="s">
        <v>107809</v>
      </c>
      <c r="P6" s="4" t="s">
        <v>107797</v>
      </c>
      <c r="Q6" s="11" t="s">
        <v>107810</v>
      </c>
      <c r="R6" s="93"/>
      <c r="S6" s="12" t="s">
        <v>107799</v>
      </c>
    </row>
    <row r="7" spans="1:19" ht="51" customHeight="1" x14ac:dyDescent="0.2">
      <c r="A7" s="4" t="s">
        <v>107807</v>
      </c>
      <c r="B7" s="4" t="s">
        <v>107808</v>
      </c>
      <c r="C7" s="4" t="s">
        <v>221</v>
      </c>
      <c r="D7" s="4" t="s">
        <v>221</v>
      </c>
      <c r="E7" s="4" t="s">
        <v>107794</v>
      </c>
      <c r="F7" s="4" t="s">
        <v>221</v>
      </c>
      <c r="G7" s="4" t="s">
        <v>147</v>
      </c>
      <c r="H7" s="4" t="s">
        <v>221</v>
      </c>
      <c r="I7" s="10">
        <f t="shared" si="0"/>
        <v>70000000</v>
      </c>
      <c r="J7" s="10">
        <f>+'Adquisiciones   (2)'!D14</f>
        <v>70000000</v>
      </c>
      <c r="K7" s="4" t="s">
        <v>215</v>
      </c>
      <c r="L7" s="4" t="s">
        <v>215</v>
      </c>
      <c r="M7" s="4" t="s">
        <v>107795</v>
      </c>
      <c r="N7" s="4" t="s">
        <v>8</v>
      </c>
      <c r="O7" s="4" t="s">
        <v>107809</v>
      </c>
      <c r="P7" s="4" t="s">
        <v>107797</v>
      </c>
      <c r="Q7" s="11" t="s">
        <v>107810</v>
      </c>
      <c r="R7" s="93"/>
      <c r="S7" s="12"/>
    </row>
    <row r="8" spans="1:19" ht="73.5" customHeight="1" x14ac:dyDescent="0.2">
      <c r="A8" s="4" t="s">
        <v>107802</v>
      </c>
      <c r="B8" s="4" t="s">
        <v>107852</v>
      </c>
      <c r="C8" s="4" t="s">
        <v>221</v>
      </c>
      <c r="D8" s="4" t="s">
        <v>221</v>
      </c>
      <c r="E8" s="4" t="s">
        <v>107794</v>
      </c>
      <c r="F8" s="4" t="s">
        <v>221</v>
      </c>
      <c r="G8" s="4" t="s">
        <v>147</v>
      </c>
      <c r="H8" s="4" t="s">
        <v>221</v>
      </c>
      <c r="I8" s="10">
        <f t="shared" si="0"/>
        <v>1000000</v>
      </c>
      <c r="J8" s="10">
        <f>+'Adquisiciones   (2)'!D15</f>
        <v>1000000</v>
      </c>
      <c r="K8" s="4" t="s">
        <v>215</v>
      </c>
      <c r="L8" s="4" t="s">
        <v>215</v>
      </c>
      <c r="M8" s="4" t="s">
        <v>107795</v>
      </c>
      <c r="N8" s="4" t="s">
        <v>8</v>
      </c>
      <c r="O8" s="4" t="s">
        <v>107809</v>
      </c>
      <c r="P8" s="4" t="s">
        <v>107797</v>
      </c>
      <c r="Q8" s="11" t="s">
        <v>107810</v>
      </c>
      <c r="R8" s="93"/>
      <c r="S8" s="12" t="s">
        <v>107799</v>
      </c>
    </row>
    <row r="9" spans="1:19" ht="51" customHeight="1" x14ac:dyDescent="0.2">
      <c r="A9" s="4" t="s">
        <v>107816</v>
      </c>
      <c r="B9" s="4" t="s">
        <v>107820</v>
      </c>
      <c r="C9" s="4" t="s">
        <v>221</v>
      </c>
      <c r="D9" s="4" t="s">
        <v>221</v>
      </c>
      <c r="E9" s="4" t="s">
        <v>107794</v>
      </c>
      <c r="F9" s="4" t="s">
        <v>221</v>
      </c>
      <c r="G9" s="4" t="s">
        <v>147</v>
      </c>
      <c r="H9" s="4" t="s">
        <v>221</v>
      </c>
      <c r="I9" s="10">
        <f t="shared" si="0"/>
        <v>209000000</v>
      </c>
      <c r="J9" s="10">
        <f>+'Adquisiciones   (2)'!D16</f>
        <v>209000000</v>
      </c>
      <c r="K9" s="4" t="s">
        <v>215</v>
      </c>
      <c r="L9" s="4" t="s">
        <v>215</v>
      </c>
      <c r="M9" s="4" t="s">
        <v>107795</v>
      </c>
      <c r="N9" s="4" t="s">
        <v>8</v>
      </c>
      <c r="O9" s="4" t="s">
        <v>107811</v>
      </c>
      <c r="P9" s="4" t="s">
        <v>107797</v>
      </c>
      <c r="Q9" s="11" t="s">
        <v>107812</v>
      </c>
      <c r="R9" s="4"/>
      <c r="S9" s="12" t="s">
        <v>107799</v>
      </c>
    </row>
    <row r="10" spans="1:19" ht="51" customHeight="1" x14ac:dyDescent="0.2">
      <c r="A10" s="4" t="s">
        <v>107817</v>
      </c>
      <c r="B10" s="4" t="s">
        <v>107821</v>
      </c>
      <c r="C10" s="4" t="s">
        <v>221</v>
      </c>
      <c r="D10" s="4" t="s">
        <v>221</v>
      </c>
      <c r="E10" s="4" t="s">
        <v>107794</v>
      </c>
      <c r="F10" s="4" t="s">
        <v>221</v>
      </c>
      <c r="G10" s="4" t="s">
        <v>147</v>
      </c>
      <c r="H10" s="4" t="s">
        <v>221</v>
      </c>
      <c r="I10" s="10">
        <f t="shared" si="0"/>
        <v>159000000</v>
      </c>
      <c r="J10" s="10">
        <f>+'Adquisiciones   (2)'!D17</f>
        <v>159000000</v>
      </c>
      <c r="K10" s="4" t="s">
        <v>215</v>
      </c>
      <c r="L10" s="4" t="s">
        <v>215</v>
      </c>
      <c r="M10" s="4" t="s">
        <v>107795</v>
      </c>
      <c r="N10" s="4" t="s">
        <v>8</v>
      </c>
      <c r="O10" s="4" t="s">
        <v>107804</v>
      </c>
      <c r="P10" s="4" t="s">
        <v>107797</v>
      </c>
      <c r="Q10" s="11" t="s">
        <v>107805</v>
      </c>
      <c r="R10" s="4"/>
      <c r="S10" s="12" t="s">
        <v>107799</v>
      </c>
    </row>
    <row r="11" spans="1:19" ht="51" customHeight="1" x14ac:dyDescent="0.2">
      <c r="A11" s="4" t="s">
        <v>105272</v>
      </c>
      <c r="B11" s="4" t="s">
        <v>107806</v>
      </c>
      <c r="C11" s="4" t="s">
        <v>221</v>
      </c>
      <c r="D11" s="4" t="s">
        <v>221</v>
      </c>
      <c r="E11" s="4" t="s">
        <v>107794</v>
      </c>
      <c r="F11" s="4" t="s">
        <v>221</v>
      </c>
      <c r="G11" s="4" t="s">
        <v>86</v>
      </c>
      <c r="H11" s="4" t="s">
        <v>221</v>
      </c>
      <c r="I11" s="10">
        <f t="shared" si="0"/>
        <v>5000000</v>
      </c>
      <c r="J11" s="10">
        <f>+'Adquisiciones   (2)'!D18</f>
        <v>5000000</v>
      </c>
      <c r="K11" s="4" t="s">
        <v>215</v>
      </c>
      <c r="L11" s="4" t="s">
        <v>215</v>
      </c>
      <c r="M11" s="4" t="s">
        <v>107795</v>
      </c>
      <c r="N11" s="4" t="s">
        <v>8</v>
      </c>
      <c r="O11" s="4" t="s">
        <v>107813</v>
      </c>
      <c r="P11" s="4" t="s">
        <v>107797</v>
      </c>
      <c r="Q11" s="11" t="s">
        <v>107814</v>
      </c>
      <c r="R11" s="4"/>
      <c r="S11" s="12" t="s">
        <v>107799</v>
      </c>
    </row>
    <row r="12" spans="1:19" x14ac:dyDescent="0.2">
      <c r="I12" s="5"/>
      <c r="J12" s="10"/>
      <c r="K12" s="15"/>
    </row>
    <row r="13" spans="1:19" x14ac:dyDescent="0.2">
      <c r="R13" s="14"/>
    </row>
    <row r="14" spans="1:19" x14ac:dyDescent="0.2">
      <c r="R14" s="14"/>
    </row>
    <row r="15" spans="1:19" x14ac:dyDescent="0.2">
      <c r="J15" s="15"/>
      <c r="R15" s="14"/>
    </row>
    <row r="16" spans="1:19" ht="13.5" thickBot="1" x14ac:dyDescent="0.25"/>
    <row r="17" spans="10:10" ht="13.5" thickBot="1" x14ac:dyDescent="0.25">
      <c r="J17" s="16"/>
    </row>
  </sheetData>
  <mergeCells count="2">
    <mergeCell ref="A1:S3"/>
    <mergeCell ref="R6:R8"/>
  </mergeCells>
  <hyperlinks>
    <hyperlink ref="Q7" r:id="rId1" xr:uid="{00000000-0004-0000-0000-000000000000}"/>
    <hyperlink ref="Q6" r:id="rId2" xr:uid="{00000000-0004-0000-0000-000001000000}"/>
    <hyperlink ref="Q8" r:id="rId3" xr:uid="{00000000-0004-0000-0000-000002000000}"/>
    <hyperlink ref="Q9" r:id="rId4" xr:uid="{00000000-0004-0000-0000-000003000000}"/>
    <hyperlink ref="Q11" r:id="rId5" xr:uid="{00000000-0004-0000-0000-000004000000}"/>
  </hyperlinks>
  <pageMargins left="0.75" right="0.75" top="1" bottom="1" header="0.5" footer="0.5"/>
  <pageSetup orientation="portrait" r:id="rId6"/>
  <ignoredErrors>
    <ignoredError sqref="A11" numberStoredAsText="1"/>
  </ignoredErrors>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72"/>
  <sheetViews>
    <sheetView zoomScale="89" zoomScaleNormal="89" workbookViewId="0">
      <selection activeCell="A21" sqref="A21:XFD61"/>
    </sheetView>
  </sheetViews>
  <sheetFormatPr baseColWidth="10" defaultColWidth="9.140625" defaultRowHeight="12.75" x14ac:dyDescent="0.2"/>
  <cols>
    <col min="1" max="2" width="44.7109375" style="18" customWidth="1"/>
    <col min="3" max="3" width="19.5703125" style="34" customWidth="1"/>
    <col min="4" max="4" width="23.42578125" style="34" customWidth="1"/>
    <col min="5" max="6" width="16.7109375" style="18" customWidth="1"/>
    <col min="7" max="7" width="19.5703125" style="18" customWidth="1"/>
    <col min="8" max="8" width="11.85546875" style="18" customWidth="1"/>
    <col min="9" max="9" width="24.7109375" style="18" customWidth="1"/>
    <col min="10" max="10" width="27.140625" style="18" customWidth="1"/>
    <col min="11" max="11" width="28.140625" style="18" customWidth="1"/>
    <col min="12" max="12" width="27.85546875" style="18" customWidth="1"/>
    <col min="13" max="13" width="22.42578125" style="18" customWidth="1"/>
    <col min="14" max="14" width="9.140625" style="18" customWidth="1"/>
    <col min="15" max="16384" width="9.140625" style="17"/>
  </cols>
  <sheetData>
    <row r="2" spans="1:19" ht="36.75" customHeight="1" x14ac:dyDescent="0.2">
      <c r="A2" s="130" t="s">
        <v>107851</v>
      </c>
      <c r="B2" s="130"/>
      <c r="C2" s="130"/>
      <c r="D2" s="130"/>
      <c r="E2" s="130"/>
      <c r="F2" s="130"/>
      <c r="G2" s="130"/>
      <c r="H2" s="130"/>
      <c r="I2" s="130"/>
      <c r="J2" s="130"/>
      <c r="K2" s="130"/>
      <c r="L2" s="130"/>
      <c r="O2" s="18"/>
      <c r="P2" s="18"/>
      <c r="Q2" s="18"/>
      <c r="R2" s="18"/>
      <c r="S2" s="18"/>
    </row>
    <row r="3" spans="1:19" ht="13.5" thickBot="1" x14ac:dyDescent="0.25">
      <c r="C3" s="18"/>
      <c r="D3" s="18"/>
      <c r="I3" s="41"/>
      <c r="J3" s="41"/>
      <c r="O3" s="18"/>
      <c r="P3" s="18"/>
      <c r="Q3" s="18"/>
      <c r="R3" s="18"/>
      <c r="S3" s="18"/>
    </row>
    <row r="4" spans="1:19" ht="12.75" customHeight="1" x14ac:dyDescent="0.2">
      <c r="A4" s="145" t="s">
        <v>107782</v>
      </c>
      <c r="B4" s="146"/>
      <c r="C4" s="146"/>
      <c r="D4" s="146"/>
      <c r="E4" s="146"/>
      <c r="F4" s="146"/>
      <c r="G4" s="146"/>
      <c r="H4" s="146"/>
      <c r="I4" s="146"/>
      <c r="J4" s="146"/>
      <c r="K4" s="146"/>
      <c r="L4" s="146"/>
      <c r="M4" s="147"/>
      <c r="N4" s="87"/>
      <c r="O4" s="87"/>
      <c r="P4" s="87"/>
      <c r="Q4" s="87"/>
      <c r="R4" s="87"/>
      <c r="S4" s="87"/>
    </row>
    <row r="5" spans="1:19" ht="30" customHeight="1" thickBot="1" x14ac:dyDescent="0.25">
      <c r="A5" s="148"/>
      <c r="B5" s="149"/>
      <c r="C5" s="149"/>
      <c r="D5" s="149"/>
      <c r="E5" s="149"/>
      <c r="F5" s="149"/>
      <c r="G5" s="149"/>
      <c r="H5" s="149"/>
      <c r="I5" s="149"/>
      <c r="J5" s="149"/>
      <c r="K5" s="149"/>
      <c r="L5" s="149"/>
      <c r="M5" s="150"/>
      <c r="N5" s="87"/>
      <c r="O5" s="87"/>
      <c r="P5" s="87"/>
      <c r="Q5" s="87"/>
      <c r="R5" s="87"/>
      <c r="S5" s="87"/>
    </row>
    <row r="6" spans="1:19" x14ac:dyDescent="0.2">
      <c r="A6" s="87"/>
      <c r="B6" s="87"/>
      <c r="C6" s="87"/>
      <c r="D6" s="87"/>
      <c r="E6" s="87"/>
      <c r="F6" s="87"/>
      <c r="G6" s="87"/>
      <c r="H6" s="87"/>
      <c r="I6" s="88"/>
      <c r="J6" s="88"/>
      <c r="K6" s="87"/>
      <c r="L6" s="87"/>
      <c r="M6" s="87"/>
      <c r="N6" s="87"/>
      <c r="O6" s="87"/>
      <c r="P6" s="87"/>
      <c r="Q6" s="87"/>
      <c r="R6" s="87"/>
      <c r="S6" s="87"/>
    </row>
    <row r="7" spans="1:19" ht="13.5" thickBot="1" x14ac:dyDescent="0.25"/>
    <row r="8" spans="1:19" x14ac:dyDescent="0.2">
      <c r="A8" s="118" t="s">
        <v>107782</v>
      </c>
      <c r="B8" s="119"/>
      <c r="C8" s="120"/>
      <c r="D8" s="120"/>
      <c r="E8" s="119"/>
      <c r="F8" s="119"/>
      <c r="G8" s="119"/>
      <c r="H8" s="119"/>
      <c r="I8" s="119"/>
      <c r="J8" s="119"/>
      <c r="K8" s="119"/>
      <c r="L8" s="119"/>
      <c r="M8" s="121"/>
    </row>
    <row r="9" spans="1:19" x14ac:dyDescent="0.2">
      <c r="A9" s="122"/>
      <c r="B9" s="123"/>
      <c r="C9" s="124"/>
      <c r="D9" s="124"/>
      <c r="E9" s="123"/>
      <c r="F9" s="123"/>
      <c r="G9" s="123"/>
      <c r="H9" s="123"/>
      <c r="I9" s="123"/>
      <c r="J9" s="123"/>
      <c r="K9" s="123"/>
      <c r="L9" s="123"/>
      <c r="M9" s="125"/>
    </row>
    <row r="10" spans="1:19" ht="13.5" thickBot="1" x14ac:dyDescent="0.25">
      <c r="A10" s="126"/>
      <c r="B10" s="127"/>
      <c r="C10" s="128"/>
      <c r="D10" s="128"/>
      <c r="E10" s="127"/>
      <c r="F10" s="127"/>
      <c r="G10" s="127"/>
      <c r="H10" s="127"/>
      <c r="I10" s="127"/>
      <c r="J10" s="127"/>
      <c r="K10" s="127"/>
      <c r="L10" s="127"/>
      <c r="M10" s="129"/>
    </row>
    <row r="11" spans="1:19" ht="123.75" customHeight="1" thickBot="1" x14ac:dyDescent="0.25">
      <c r="A11" s="82" t="s">
        <v>107783</v>
      </c>
      <c r="B11" s="85" t="s">
        <v>107784</v>
      </c>
      <c r="C11" s="83" t="s">
        <v>107788</v>
      </c>
      <c r="D11" s="86" t="s">
        <v>107789</v>
      </c>
      <c r="E11" s="85" t="s">
        <v>210</v>
      </c>
      <c r="F11" s="85" t="s">
        <v>94</v>
      </c>
      <c r="G11" s="85" t="s">
        <v>107790</v>
      </c>
      <c r="H11" s="84" t="s">
        <v>3</v>
      </c>
      <c r="I11" s="85" t="s">
        <v>107791</v>
      </c>
      <c r="J11" s="85" t="s">
        <v>107792</v>
      </c>
      <c r="K11" s="85" t="s">
        <v>107793</v>
      </c>
      <c r="L11" s="84" t="s">
        <v>227</v>
      </c>
      <c r="M11" s="85" t="s">
        <v>240</v>
      </c>
    </row>
    <row r="12" spans="1:19" ht="77.25" customHeight="1" thickBot="1" x14ac:dyDescent="0.25">
      <c r="A12" s="81" t="s">
        <v>107829</v>
      </c>
      <c r="B12" s="81" t="s">
        <v>107819</v>
      </c>
      <c r="C12" s="89">
        <v>90000000</v>
      </c>
      <c r="D12" s="73">
        <v>90000000</v>
      </c>
      <c r="E12" s="81">
        <v>0</v>
      </c>
      <c r="F12" s="81" t="s">
        <v>215</v>
      </c>
      <c r="G12" s="81" t="s">
        <v>107795</v>
      </c>
      <c r="H12" s="81" t="s">
        <v>8</v>
      </c>
      <c r="I12" s="81" t="s">
        <v>107796</v>
      </c>
      <c r="J12" s="81" t="s">
        <v>107797</v>
      </c>
      <c r="K12" s="81" t="s">
        <v>107798</v>
      </c>
      <c r="L12" s="81" t="s">
        <v>215</v>
      </c>
      <c r="M12" s="81" t="s">
        <v>107799</v>
      </c>
    </row>
    <row r="13" spans="1:19" ht="51" customHeight="1" thickBot="1" x14ac:dyDescent="0.25">
      <c r="A13" s="43" t="s">
        <v>107800</v>
      </c>
      <c r="B13" s="43" t="s">
        <v>107801</v>
      </c>
      <c r="C13" s="44">
        <v>82000000</v>
      </c>
      <c r="D13" s="44">
        <v>82000000</v>
      </c>
      <c r="E13" s="43">
        <v>0</v>
      </c>
      <c r="F13" s="43" t="s">
        <v>215</v>
      </c>
      <c r="G13" s="43" t="s">
        <v>107795</v>
      </c>
      <c r="H13" s="43" t="s">
        <v>8</v>
      </c>
      <c r="I13" s="43" t="s">
        <v>107809</v>
      </c>
      <c r="J13" s="43" t="s">
        <v>107797</v>
      </c>
      <c r="K13" s="43" t="s">
        <v>107810</v>
      </c>
      <c r="L13" s="43"/>
      <c r="M13" s="45" t="s">
        <v>107799</v>
      </c>
    </row>
    <row r="14" spans="1:19" ht="51" customHeight="1" thickBot="1" x14ac:dyDescent="0.25">
      <c r="A14" s="43" t="s">
        <v>107807</v>
      </c>
      <c r="B14" s="43" t="s">
        <v>107808</v>
      </c>
      <c r="C14" s="44">
        <v>70000000</v>
      </c>
      <c r="D14" s="44">
        <v>70000000</v>
      </c>
      <c r="E14" s="43">
        <v>0</v>
      </c>
      <c r="F14" s="43" t="s">
        <v>215</v>
      </c>
      <c r="G14" s="43" t="s">
        <v>107795</v>
      </c>
      <c r="H14" s="43" t="s">
        <v>8</v>
      </c>
      <c r="I14" s="43" t="s">
        <v>107809</v>
      </c>
      <c r="J14" s="43" t="s">
        <v>107797</v>
      </c>
      <c r="K14" s="43" t="s">
        <v>107810</v>
      </c>
      <c r="L14" s="43"/>
      <c r="M14" s="45"/>
    </row>
    <row r="15" spans="1:19" ht="73.5" customHeight="1" thickBot="1" x14ac:dyDescent="0.25">
      <c r="A15" s="43" t="s">
        <v>107802</v>
      </c>
      <c r="B15" s="43" t="s">
        <v>107803</v>
      </c>
      <c r="C15" s="44">
        <v>1000000</v>
      </c>
      <c r="D15" s="44">
        <v>1000000</v>
      </c>
      <c r="E15" s="43">
        <v>0</v>
      </c>
      <c r="F15" s="43" t="s">
        <v>215</v>
      </c>
      <c r="G15" s="43" t="s">
        <v>107795</v>
      </c>
      <c r="H15" s="43" t="s">
        <v>8</v>
      </c>
      <c r="I15" s="43" t="s">
        <v>107809</v>
      </c>
      <c r="J15" s="43" t="s">
        <v>107797</v>
      </c>
      <c r="K15" s="43" t="s">
        <v>107810</v>
      </c>
      <c r="L15" s="43"/>
      <c r="M15" s="45" t="s">
        <v>107799</v>
      </c>
    </row>
    <row r="16" spans="1:19" ht="51" customHeight="1" x14ac:dyDescent="0.2">
      <c r="A16" s="24" t="s">
        <v>107825</v>
      </c>
      <c r="B16" s="25" t="s">
        <v>107820</v>
      </c>
      <c r="C16" s="26">
        <f>183000000+26000000</f>
        <v>209000000</v>
      </c>
      <c r="D16" s="26">
        <f>183000000+26000000</f>
        <v>209000000</v>
      </c>
      <c r="E16" s="27">
        <v>0</v>
      </c>
      <c r="F16" s="25" t="s">
        <v>215</v>
      </c>
      <c r="G16" s="25" t="s">
        <v>107795</v>
      </c>
      <c r="H16" s="25" t="s">
        <v>8</v>
      </c>
      <c r="I16" s="25" t="s">
        <v>107811</v>
      </c>
      <c r="J16" s="25" t="s">
        <v>107797</v>
      </c>
      <c r="K16" s="28" t="s">
        <v>107812</v>
      </c>
      <c r="L16" s="25"/>
      <c r="M16" s="29" t="s">
        <v>107799</v>
      </c>
    </row>
    <row r="17" spans="1:13" ht="51" customHeight="1" x14ac:dyDescent="0.2">
      <c r="A17" s="53" t="s">
        <v>107828</v>
      </c>
      <c r="B17" s="54" t="s">
        <v>107821</v>
      </c>
      <c r="C17" s="55">
        <v>159000000</v>
      </c>
      <c r="D17" s="55">
        <v>159000000</v>
      </c>
      <c r="E17" s="56">
        <v>0</v>
      </c>
      <c r="F17" s="54" t="s">
        <v>215</v>
      </c>
      <c r="G17" s="54" t="s">
        <v>107795</v>
      </c>
      <c r="H17" s="54" t="s">
        <v>8</v>
      </c>
      <c r="I17" s="54" t="s">
        <v>107804</v>
      </c>
      <c r="J17" s="54" t="s">
        <v>107797</v>
      </c>
      <c r="K17" s="57" t="s">
        <v>107805</v>
      </c>
      <c r="L17" s="54"/>
      <c r="M17" s="58" t="s">
        <v>107799</v>
      </c>
    </row>
    <row r="18" spans="1:13" ht="51" customHeight="1" x14ac:dyDescent="0.2">
      <c r="A18" s="42" t="s">
        <v>105272</v>
      </c>
      <c r="B18" s="19" t="s">
        <v>107806</v>
      </c>
      <c r="C18" s="20">
        <v>5000000</v>
      </c>
      <c r="D18" s="20">
        <v>5000000</v>
      </c>
      <c r="E18" s="21">
        <v>0</v>
      </c>
      <c r="F18" s="19" t="s">
        <v>215</v>
      </c>
      <c r="G18" s="19" t="s">
        <v>107795</v>
      </c>
      <c r="H18" s="19" t="s">
        <v>8</v>
      </c>
      <c r="I18" s="19" t="s">
        <v>107813</v>
      </c>
      <c r="J18" s="19" t="s">
        <v>107797</v>
      </c>
      <c r="K18" s="22" t="s">
        <v>107814</v>
      </c>
      <c r="L18" s="19"/>
      <c r="M18" s="23" t="s">
        <v>107799</v>
      </c>
    </row>
    <row r="19" spans="1:13" ht="33.75" customHeight="1" thickBot="1" x14ac:dyDescent="0.25">
      <c r="A19" s="30"/>
      <c r="B19" s="31" t="s">
        <v>107818</v>
      </c>
      <c r="C19" s="31"/>
      <c r="D19" s="20">
        <v>3000000</v>
      </c>
      <c r="E19" s="32"/>
      <c r="F19" s="31"/>
      <c r="G19" s="31"/>
      <c r="H19" s="31"/>
      <c r="I19" s="31"/>
      <c r="J19" s="31"/>
      <c r="K19" s="31"/>
      <c r="L19" s="31"/>
      <c r="M19" s="33"/>
    </row>
    <row r="20" spans="1:13" ht="13.5" thickBot="1" x14ac:dyDescent="0.25">
      <c r="D20" s="35">
        <f>SUM(D12:D19)</f>
        <v>619000000</v>
      </c>
      <c r="L20" s="36"/>
    </row>
    <row r="21" spans="1:13" hidden="1" x14ac:dyDescent="0.2">
      <c r="D21" s="48"/>
      <c r="L21" s="36"/>
    </row>
    <row r="22" spans="1:13" hidden="1" x14ac:dyDescent="0.2">
      <c r="D22" s="48"/>
      <c r="L22" s="36"/>
    </row>
    <row r="23" spans="1:13" ht="13.5" hidden="1" thickBot="1" x14ac:dyDescent="0.25">
      <c r="D23" s="48"/>
      <c r="L23" s="36"/>
    </row>
    <row r="24" spans="1:13" ht="24.75" hidden="1" customHeight="1" thickBot="1" x14ac:dyDescent="0.25">
      <c r="D24" s="48"/>
      <c r="F24" s="142" t="s">
        <v>107836</v>
      </c>
      <c r="G24" s="143"/>
      <c r="H24" s="143"/>
      <c r="I24" s="144"/>
      <c r="J24" s="74">
        <v>90000000</v>
      </c>
      <c r="K24" s="74">
        <f>SUM(J25:J28)</f>
        <v>20000000</v>
      </c>
      <c r="L24" s="75">
        <f>+J24-K24</f>
        <v>70000000</v>
      </c>
    </row>
    <row r="25" spans="1:13" ht="149.25" hidden="1" customHeight="1" x14ac:dyDescent="0.2">
      <c r="A25" s="71" t="s">
        <v>107829</v>
      </c>
      <c r="B25" s="76" t="s">
        <v>107819</v>
      </c>
      <c r="C25" s="131" t="s">
        <v>107845</v>
      </c>
      <c r="D25" s="132"/>
      <c r="E25" s="131"/>
      <c r="F25" s="133"/>
      <c r="G25" s="137" t="s">
        <v>107846</v>
      </c>
      <c r="H25" s="138"/>
      <c r="I25" s="139"/>
      <c r="J25" s="73">
        <v>20000000</v>
      </c>
      <c r="K25" s="140" t="s">
        <v>107847</v>
      </c>
      <c r="L25" s="141"/>
    </row>
    <row r="26" spans="1:13" hidden="1" x14ac:dyDescent="0.2">
      <c r="D26" s="48"/>
      <c r="L26" s="36"/>
    </row>
    <row r="27" spans="1:13" hidden="1" x14ac:dyDescent="0.2">
      <c r="D27" s="48"/>
      <c r="L27" s="36"/>
    </row>
    <row r="28" spans="1:13" hidden="1" x14ac:dyDescent="0.2">
      <c r="D28" s="48"/>
      <c r="L28" s="36"/>
    </row>
    <row r="29" spans="1:13" hidden="1" x14ac:dyDescent="0.2">
      <c r="D29" s="48"/>
      <c r="L29" s="36"/>
    </row>
    <row r="30" spans="1:13" ht="26.25" hidden="1" customHeight="1" thickBot="1" x14ac:dyDescent="0.25">
      <c r="D30" s="48"/>
      <c r="F30" s="134" t="s">
        <v>107836</v>
      </c>
      <c r="G30" s="135"/>
      <c r="H30" s="135"/>
      <c r="I30" s="136"/>
      <c r="J30" s="72">
        <v>159000000</v>
      </c>
      <c r="K30" s="72">
        <f>SUM(J31:J32)</f>
        <v>40000000</v>
      </c>
      <c r="L30" s="72">
        <f>+J30-K30</f>
        <v>119000000</v>
      </c>
    </row>
    <row r="31" spans="1:13" ht="109.5" hidden="1" customHeight="1" thickBot="1" x14ac:dyDescent="0.25">
      <c r="A31" s="51" t="s">
        <v>107828</v>
      </c>
      <c r="B31" s="51" t="s">
        <v>107821</v>
      </c>
      <c r="C31" s="107" t="s">
        <v>107833</v>
      </c>
      <c r="D31" s="108"/>
      <c r="E31" s="107"/>
      <c r="F31" s="108"/>
      <c r="G31" s="107" t="s">
        <v>107834</v>
      </c>
      <c r="H31" s="112"/>
      <c r="I31" s="112"/>
      <c r="J31" s="52" t="s">
        <v>107835</v>
      </c>
      <c r="K31" s="107" t="s">
        <v>107804</v>
      </c>
      <c r="L31" s="108"/>
    </row>
    <row r="32" spans="1:13" ht="131.25" hidden="1" customHeight="1" thickBot="1" x14ac:dyDescent="0.25">
      <c r="A32" s="51" t="s">
        <v>107828</v>
      </c>
      <c r="B32" s="51" t="s">
        <v>107821</v>
      </c>
      <c r="C32" s="107" t="s">
        <v>107837</v>
      </c>
      <c r="D32" s="108"/>
      <c r="E32" s="107"/>
      <c r="F32" s="108"/>
      <c r="G32" s="107" t="s">
        <v>107838</v>
      </c>
      <c r="H32" s="112"/>
      <c r="I32" s="112"/>
      <c r="J32" s="65">
        <v>40000000</v>
      </c>
      <c r="K32" s="107" t="s">
        <v>107804</v>
      </c>
      <c r="L32" s="108"/>
    </row>
    <row r="33" spans="1:14" ht="45.75" hidden="1" customHeight="1" x14ac:dyDescent="0.2">
      <c r="A33" s="60"/>
      <c r="B33" s="60"/>
      <c r="C33" s="60"/>
      <c r="D33" s="60"/>
      <c r="E33" s="60"/>
      <c r="F33" s="60"/>
      <c r="G33" s="60"/>
      <c r="H33" s="60"/>
      <c r="I33" s="60"/>
      <c r="J33" s="80"/>
      <c r="K33" s="60"/>
      <c r="L33" s="60"/>
    </row>
    <row r="34" spans="1:14" hidden="1" x14ac:dyDescent="0.2">
      <c r="D34" s="48"/>
      <c r="L34" s="36"/>
    </row>
    <row r="35" spans="1:14" ht="13.5" hidden="1" thickBot="1" x14ac:dyDescent="0.25">
      <c r="D35" s="48"/>
      <c r="L35" s="36"/>
    </row>
    <row r="36" spans="1:14" s="18" customFormat="1" ht="25.5" hidden="1" customHeight="1" thickBot="1" x14ac:dyDescent="0.25">
      <c r="C36" s="34"/>
      <c r="F36" s="104" t="s">
        <v>107836</v>
      </c>
      <c r="G36" s="105"/>
      <c r="H36" s="105"/>
      <c r="I36" s="106"/>
      <c r="J36" s="59">
        <v>83000000</v>
      </c>
      <c r="K36" s="59">
        <f>SUM(J38)</f>
        <v>83000000</v>
      </c>
      <c r="L36" s="59">
        <f>+J36-K36</f>
        <v>0</v>
      </c>
    </row>
    <row r="37" spans="1:14" ht="4.5" hidden="1" customHeight="1" thickBot="1" x14ac:dyDescent="0.25"/>
    <row r="38" spans="1:14" s="39" customFormat="1" ht="117" hidden="1" customHeight="1" thickBot="1" x14ac:dyDescent="0.25">
      <c r="A38" s="46" t="s">
        <v>107800</v>
      </c>
      <c r="B38" s="37" t="s">
        <v>107801</v>
      </c>
      <c r="C38" s="101" t="s">
        <v>107822</v>
      </c>
      <c r="D38" s="103"/>
      <c r="E38" s="101" t="s">
        <v>107824</v>
      </c>
      <c r="F38" s="103"/>
      <c r="G38" s="115" t="s">
        <v>107823</v>
      </c>
      <c r="H38" s="116"/>
      <c r="I38" s="117"/>
      <c r="J38" s="38">
        <v>83000000</v>
      </c>
      <c r="K38" s="101" t="s">
        <v>107809</v>
      </c>
      <c r="L38" s="103"/>
      <c r="M38" s="36"/>
      <c r="N38" s="36"/>
    </row>
    <row r="39" spans="1:14" s="39" customFormat="1" ht="15" hidden="1" customHeight="1" x14ac:dyDescent="0.2">
      <c r="A39" s="60"/>
      <c r="B39" s="60"/>
      <c r="C39" s="60"/>
      <c r="D39" s="60"/>
      <c r="E39" s="60"/>
      <c r="F39" s="60"/>
      <c r="G39" s="61"/>
      <c r="H39" s="61"/>
      <c r="I39" s="61"/>
      <c r="J39" s="62"/>
      <c r="K39" s="60"/>
      <c r="L39" s="60"/>
      <c r="M39" s="36"/>
      <c r="N39" s="36"/>
    </row>
    <row r="40" spans="1:14" s="39" customFormat="1" ht="27.75" hidden="1" customHeight="1" thickBot="1" x14ac:dyDescent="0.25">
      <c r="A40" s="60"/>
      <c r="B40" s="60"/>
      <c r="C40" s="60"/>
      <c r="D40" s="60"/>
      <c r="E40" s="60"/>
      <c r="F40" s="60"/>
      <c r="G40" s="61"/>
      <c r="H40" s="61"/>
      <c r="I40" s="61"/>
      <c r="J40" s="62"/>
      <c r="K40" s="60"/>
      <c r="L40" s="60"/>
      <c r="M40" s="36"/>
      <c r="N40" s="36"/>
    </row>
    <row r="41" spans="1:14" s="39" customFormat="1" ht="27.75" hidden="1" customHeight="1" thickBot="1" x14ac:dyDescent="0.25">
      <c r="A41" s="60"/>
      <c r="B41" s="60"/>
      <c r="C41" s="60"/>
      <c r="D41" s="60"/>
      <c r="E41" s="60"/>
      <c r="F41" s="104" t="s">
        <v>107836</v>
      </c>
      <c r="G41" s="105"/>
      <c r="H41" s="105"/>
      <c r="I41" s="106"/>
      <c r="J41" s="64">
        <v>1350000</v>
      </c>
      <c r="K41" s="59">
        <f>SUM(J42)</f>
        <v>1135000</v>
      </c>
      <c r="L41" s="59">
        <f>+J41-K41</f>
        <v>215000</v>
      </c>
      <c r="M41" s="36"/>
      <c r="N41" s="36"/>
    </row>
    <row r="42" spans="1:14" ht="96.75" hidden="1" customHeight="1" thickBot="1" x14ac:dyDescent="0.25">
      <c r="A42" s="46" t="s">
        <v>107800</v>
      </c>
      <c r="B42" s="37" t="s">
        <v>107803</v>
      </c>
      <c r="C42" s="101" t="s">
        <v>107830</v>
      </c>
      <c r="D42" s="103"/>
      <c r="E42" s="101" t="s">
        <v>107831</v>
      </c>
      <c r="F42" s="103"/>
      <c r="G42" s="101" t="s">
        <v>107832</v>
      </c>
      <c r="H42" s="102"/>
      <c r="I42" s="102"/>
      <c r="J42" s="47">
        <v>1135000</v>
      </c>
      <c r="K42" s="101" t="s">
        <v>107809</v>
      </c>
      <c r="L42" s="103"/>
    </row>
    <row r="43" spans="1:14" ht="27.75" hidden="1" customHeight="1" thickBot="1" x14ac:dyDescent="0.25">
      <c r="A43" s="60"/>
      <c r="B43" s="60"/>
      <c r="C43" s="60"/>
      <c r="D43" s="60"/>
      <c r="E43" s="60"/>
      <c r="F43" s="60"/>
      <c r="G43" s="60"/>
      <c r="H43" s="60"/>
      <c r="I43" s="60"/>
      <c r="J43" s="62"/>
      <c r="K43" s="60"/>
      <c r="L43" s="60"/>
    </row>
    <row r="44" spans="1:14" ht="36.75" hidden="1" customHeight="1" thickBot="1" x14ac:dyDescent="0.25">
      <c r="A44" s="60"/>
      <c r="B44" s="60"/>
      <c r="C44" s="60"/>
      <c r="D44" s="60"/>
      <c r="E44" s="60"/>
      <c r="F44" s="104" t="s">
        <v>107836</v>
      </c>
      <c r="G44" s="105"/>
      <c r="H44" s="105"/>
      <c r="I44" s="106"/>
      <c r="J44" s="64">
        <v>70000000</v>
      </c>
      <c r="K44" s="59">
        <f>SUM(J45,J46)</f>
        <v>70000000</v>
      </c>
      <c r="L44" s="59">
        <f>+J44-K44</f>
        <v>0</v>
      </c>
    </row>
    <row r="45" spans="1:14" ht="108.75" hidden="1" customHeight="1" thickBot="1" x14ac:dyDescent="0.25">
      <c r="A45" s="43" t="s">
        <v>107807</v>
      </c>
      <c r="B45" s="43" t="s">
        <v>107808</v>
      </c>
      <c r="C45" s="101" t="s">
        <v>107848</v>
      </c>
      <c r="D45" s="103"/>
      <c r="E45" s="101"/>
      <c r="F45" s="103"/>
      <c r="G45" s="101" t="s">
        <v>107849</v>
      </c>
      <c r="H45" s="102"/>
      <c r="I45" s="102"/>
      <c r="J45" s="47">
        <v>35000000</v>
      </c>
      <c r="K45" s="101" t="s">
        <v>107809</v>
      </c>
      <c r="L45" s="103"/>
    </row>
    <row r="46" spans="1:14" ht="103.5" hidden="1" customHeight="1" thickBot="1" x14ac:dyDescent="0.25">
      <c r="A46" s="43" t="s">
        <v>107807</v>
      </c>
      <c r="B46" s="43" t="s">
        <v>107808</v>
      </c>
      <c r="C46" s="101" t="s">
        <v>107848</v>
      </c>
      <c r="D46" s="103"/>
      <c r="E46" s="101"/>
      <c r="F46" s="103"/>
      <c r="G46" s="101" t="s">
        <v>107850</v>
      </c>
      <c r="H46" s="102"/>
      <c r="I46" s="102"/>
      <c r="J46" s="47">
        <v>35000000</v>
      </c>
      <c r="K46" s="101" t="s">
        <v>107809</v>
      </c>
      <c r="L46" s="103"/>
    </row>
    <row r="47" spans="1:14" ht="25.5" hidden="1" customHeight="1" x14ac:dyDescent="0.2">
      <c r="A47" s="60"/>
      <c r="B47" s="60"/>
      <c r="C47" s="60"/>
      <c r="D47" s="60"/>
      <c r="E47" s="60"/>
      <c r="F47" s="60"/>
      <c r="G47" s="60"/>
      <c r="H47" s="60"/>
      <c r="I47" s="60"/>
      <c r="J47" s="62"/>
      <c r="K47" s="60"/>
      <c r="L47" s="60"/>
    </row>
    <row r="48" spans="1:14" hidden="1" x14ac:dyDescent="0.2"/>
    <row r="49" spans="1:13" ht="33.75" hidden="1" customHeight="1" thickBot="1" x14ac:dyDescent="0.25">
      <c r="F49" s="109" t="s">
        <v>107836</v>
      </c>
      <c r="G49" s="110"/>
      <c r="H49" s="110"/>
      <c r="I49" s="111"/>
      <c r="J49" s="63">
        <v>207650000</v>
      </c>
      <c r="K49" s="63">
        <f>SUM(J50:J56)</f>
        <v>25298000</v>
      </c>
      <c r="L49" s="63">
        <f>SUM(J49-K49)</f>
        <v>182352000</v>
      </c>
      <c r="M49" s="70"/>
    </row>
    <row r="50" spans="1:13" ht="130.5" hidden="1" customHeight="1" thickBot="1" x14ac:dyDescent="0.25">
      <c r="A50" s="49" t="s">
        <v>107825</v>
      </c>
      <c r="B50" s="50" t="s">
        <v>107820</v>
      </c>
      <c r="C50" s="96" t="s">
        <v>107826</v>
      </c>
      <c r="D50" s="97"/>
      <c r="E50" s="113"/>
      <c r="F50" s="114"/>
      <c r="G50" s="96" t="s">
        <v>107827</v>
      </c>
      <c r="H50" s="100"/>
      <c r="I50" s="97"/>
      <c r="J50" s="40">
        <v>2730000</v>
      </c>
      <c r="K50" s="94" t="s">
        <v>107811</v>
      </c>
      <c r="L50" s="95"/>
    </row>
    <row r="51" spans="1:13" ht="118.5" hidden="1" customHeight="1" thickBot="1" x14ac:dyDescent="0.25">
      <c r="A51" s="49" t="s">
        <v>107825</v>
      </c>
      <c r="B51" s="50" t="s">
        <v>107820</v>
      </c>
      <c r="C51" s="96" t="s">
        <v>107826</v>
      </c>
      <c r="D51" s="97"/>
      <c r="E51" s="98"/>
      <c r="F51" s="99"/>
      <c r="G51" s="96" t="s">
        <v>107839</v>
      </c>
      <c r="H51" s="100"/>
      <c r="I51" s="97"/>
      <c r="J51" s="40">
        <v>3276000</v>
      </c>
      <c r="K51" s="94" t="s">
        <v>107811</v>
      </c>
      <c r="L51" s="95"/>
    </row>
    <row r="52" spans="1:13" ht="118.5" hidden="1" customHeight="1" thickBot="1" x14ac:dyDescent="0.25">
      <c r="A52" s="49" t="s">
        <v>107825</v>
      </c>
      <c r="B52" s="50" t="s">
        <v>107820</v>
      </c>
      <c r="C52" s="96" t="s">
        <v>107826</v>
      </c>
      <c r="D52" s="97"/>
      <c r="E52" s="98"/>
      <c r="F52" s="99"/>
      <c r="G52" s="96" t="s">
        <v>107840</v>
      </c>
      <c r="H52" s="100"/>
      <c r="I52" s="97"/>
      <c r="J52" s="40">
        <v>1092000</v>
      </c>
      <c r="K52" s="94" t="s">
        <v>107811</v>
      </c>
      <c r="L52" s="95"/>
    </row>
    <row r="53" spans="1:13" ht="118.5" hidden="1" customHeight="1" thickBot="1" x14ac:dyDescent="0.25">
      <c r="A53" s="49" t="s">
        <v>107825</v>
      </c>
      <c r="B53" s="50" t="s">
        <v>107820</v>
      </c>
      <c r="C53" s="96" t="s">
        <v>107826</v>
      </c>
      <c r="D53" s="97"/>
      <c r="E53" s="98"/>
      <c r="F53" s="99"/>
      <c r="G53" s="96" t="s">
        <v>107841</v>
      </c>
      <c r="H53" s="100"/>
      <c r="I53" s="97"/>
      <c r="J53" s="40">
        <v>1820000</v>
      </c>
      <c r="K53" s="94" t="s">
        <v>107811</v>
      </c>
      <c r="L53" s="95"/>
    </row>
    <row r="54" spans="1:13" ht="118.5" hidden="1" customHeight="1" thickBot="1" x14ac:dyDescent="0.25">
      <c r="A54" s="49" t="s">
        <v>107825</v>
      </c>
      <c r="B54" s="50" t="s">
        <v>107820</v>
      </c>
      <c r="C54" s="96" t="s">
        <v>107826</v>
      </c>
      <c r="D54" s="97"/>
      <c r="E54" s="98"/>
      <c r="F54" s="99"/>
      <c r="G54" s="96" t="s">
        <v>107842</v>
      </c>
      <c r="H54" s="100"/>
      <c r="I54" s="97"/>
      <c r="J54" s="40">
        <v>4368000</v>
      </c>
      <c r="K54" s="94" t="s">
        <v>107811</v>
      </c>
      <c r="L54" s="95"/>
    </row>
    <row r="55" spans="1:13" ht="118.5" hidden="1" customHeight="1" thickBot="1" x14ac:dyDescent="0.25">
      <c r="A55" s="49" t="s">
        <v>107825</v>
      </c>
      <c r="B55" s="50" t="s">
        <v>107820</v>
      </c>
      <c r="C55" s="96" t="s">
        <v>107826</v>
      </c>
      <c r="D55" s="97"/>
      <c r="E55" s="98"/>
      <c r="F55" s="99"/>
      <c r="G55" s="96" t="s">
        <v>107843</v>
      </c>
      <c r="H55" s="100"/>
      <c r="I55" s="97"/>
      <c r="J55" s="40">
        <v>1092000</v>
      </c>
      <c r="K55" s="94" t="s">
        <v>107811</v>
      </c>
      <c r="L55" s="95"/>
    </row>
    <row r="56" spans="1:13" ht="130.5" hidden="1" customHeight="1" thickBot="1" x14ac:dyDescent="0.25">
      <c r="A56" s="49" t="s">
        <v>107825</v>
      </c>
      <c r="B56" s="50" t="s">
        <v>107820</v>
      </c>
      <c r="C56" s="96" t="s">
        <v>107826</v>
      </c>
      <c r="D56" s="97"/>
      <c r="E56" s="98"/>
      <c r="F56" s="99"/>
      <c r="G56" s="96" t="s">
        <v>107844</v>
      </c>
      <c r="H56" s="100"/>
      <c r="I56" s="97"/>
      <c r="J56" s="40">
        <v>10920000</v>
      </c>
      <c r="K56" s="94" t="s">
        <v>107811</v>
      </c>
      <c r="L56" s="95"/>
    </row>
    <row r="57" spans="1:13" ht="70.5" hidden="1" customHeight="1" x14ac:dyDescent="0.2">
      <c r="A57" s="66"/>
      <c r="B57" s="66"/>
      <c r="C57" s="67"/>
      <c r="D57" s="67"/>
      <c r="E57" s="68"/>
      <c r="F57" s="68"/>
      <c r="G57" s="67"/>
      <c r="H57" s="67"/>
      <c r="I57" s="67"/>
      <c r="J57" s="69"/>
      <c r="K57" s="66"/>
      <c r="L57" s="66"/>
    </row>
    <row r="58" spans="1:13" hidden="1" x14ac:dyDescent="0.2"/>
    <row r="59" spans="1:13" hidden="1" x14ac:dyDescent="0.2"/>
    <row r="60" spans="1:13" ht="83.25" hidden="1" customHeight="1" x14ac:dyDescent="0.2">
      <c r="A60" s="60"/>
      <c r="B60" s="60"/>
      <c r="C60" s="60"/>
      <c r="D60" s="60"/>
      <c r="E60" s="60"/>
      <c r="F60" s="60"/>
      <c r="G60" s="60"/>
      <c r="H60" s="60"/>
      <c r="I60" s="60"/>
      <c r="J60" s="62"/>
      <c r="K60" s="60"/>
      <c r="L60" s="60"/>
    </row>
    <row r="61" spans="1:13" ht="61.5" hidden="1" customHeight="1" x14ac:dyDescent="0.2">
      <c r="A61" s="60"/>
      <c r="B61" s="60"/>
      <c r="C61" s="60"/>
      <c r="D61" s="60"/>
      <c r="E61" s="60"/>
      <c r="F61" s="60"/>
      <c r="G61" s="60"/>
      <c r="H61" s="60"/>
      <c r="I61" s="60"/>
      <c r="J61" s="62"/>
      <c r="K61" s="60"/>
      <c r="L61" s="60"/>
    </row>
    <row r="67" spans="2:20" ht="12.75" customHeight="1" x14ac:dyDescent="0.2">
      <c r="F67" s="77" t="s">
        <v>107849</v>
      </c>
      <c r="G67" s="78"/>
      <c r="H67" s="78"/>
      <c r="I67" s="78"/>
      <c r="J67" s="78"/>
      <c r="K67" s="78"/>
      <c r="L67" s="78"/>
      <c r="M67" s="78"/>
      <c r="N67" s="78"/>
      <c r="O67" s="78"/>
      <c r="P67" s="78"/>
      <c r="Q67" s="78"/>
      <c r="R67" s="78"/>
      <c r="S67" s="78"/>
      <c r="T67" s="79"/>
    </row>
    <row r="72" spans="2:20" ht="12.75" customHeight="1" x14ac:dyDescent="0.2">
      <c r="B72" s="77" t="s">
        <v>107850</v>
      </c>
      <c r="C72" s="78"/>
      <c r="D72" s="78"/>
      <c r="E72" s="78"/>
      <c r="F72" s="78"/>
      <c r="G72" s="78"/>
      <c r="H72" s="78"/>
      <c r="I72" s="78"/>
      <c r="J72" s="78"/>
      <c r="K72" s="78"/>
      <c r="L72" s="78"/>
      <c r="M72" s="78"/>
      <c r="N72" s="78"/>
      <c r="O72" s="78"/>
      <c r="P72" s="79"/>
    </row>
  </sheetData>
  <mergeCells count="65">
    <mergeCell ref="K32:L32"/>
    <mergeCell ref="K51:L51"/>
    <mergeCell ref="K38:L38"/>
    <mergeCell ref="K42:L42"/>
    <mergeCell ref="K50:L50"/>
    <mergeCell ref="K46:L46"/>
    <mergeCell ref="K45:L45"/>
    <mergeCell ref="K52:L52"/>
    <mergeCell ref="C53:D53"/>
    <mergeCell ref="E53:F53"/>
    <mergeCell ref="G54:I54"/>
    <mergeCell ref="K54:L54"/>
    <mergeCell ref="G53:I53"/>
    <mergeCell ref="K53:L53"/>
    <mergeCell ref="C54:D54"/>
    <mergeCell ref="E54:F54"/>
    <mergeCell ref="G52:I52"/>
    <mergeCell ref="E52:F52"/>
    <mergeCell ref="A8:M10"/>
    <mergeCell ref="A2:L2"/>
    <mergeCell ref="G31:I31"/>
    <mergeCell ref="K31:L31"/>
    <mergeCell ref="C31:D31"/>
    <mergeCell ref="E31:F31"/>
    <mergeCell ref="C25:D25"/>
    <mergeCell ref="E25:F25"/>
    <mergeCell ref="F30:I30"/>
    <mergeCell ref="G25:I25"/>
    <mergeCell ref="K25:L25"/>
    <mergeCell ref="F24:I24"/>
    <mergeCell ref="A4:M5"/>
    <mergeCell ref="C32:D32"/>
    <mergeCell ref="E32:F32"/>
    <mergeCell ref="C51:D51"/>
    <mergeCell ref="E51:F51"/>
    <mergeCell ref="G51:I51"/>
    <mergeCell ref="F49:I49"/>
    <mergeCell ref="C50:D50"/>
    <mergeCell ref="C38:D38"/>
    <mergeCell ref="C42:D42"/>
    <mergeCell ref="F36:I36"/>
    <mergeCell ref="F41:I41"/>
    <mergeCell ref="G32:I32"/>
    <mergeCell ref="E50:F50"/>
    <mergeCell ref="G50:I50"/>
    <mergeCell ref="E38:F38"/>
    <mergeCell ref="G38:I38"/>
    <mergeCell ref="G42:I42"/>
    <mergeCell ref="E42:F42"/>
    <mergeCell ref="C55:D55"/>
    <mergeCell ref="E55:F55"/>
    <mergeCell ref="G55:I55"/>
    <mergeCell ref="C45:D45"/>
    <mergeCell ref="F44:I44"/>
    <mergeCell ref="E45:F45"/>
    <mergeCell ref="C52:D52"/>
    <mergeCell ref="G46:I46"/>
    <mergeCell ref="G45:I45"/>
    <mergeCell ref="C46:D46"/>
    <mergeCell ref="E46:F46"/>
    <mergeCell ref="K55:L55"/>
    <mergeCell ref="C56:D56"/>
    <mergeCell ref="E56:F56"/>
    <mergeCell ref="G56:I56"/>
    <mergeCell ref="K56:L56"/>
  </mergeCells>
  <dataValidations count="1">
    <dataValidation type="decimal" operator="greaterThanOrEqual" allowBlank="1" showInputMessage="1" showErrorMessage="1" sqref="J51:J56" xr:uid="{00000000-0002-0000-0100-000000000000}">
      <formula1>0</formula1>
    </dataValidation>
  </dataValidations>
  <hyperlinks>
    <hyperlink ref="K14" r:id="rId1" xr:uid="{00000000-0004-0000-0100-000000000000}"/>
    <hyperlink ref="K13" r:id="rId2" xr:uid="{00000000-0004-0000-0100-000001000000}"/>
    <hyperlink ref="K15" r:id="rId3" xr:uid="{00000000-0004-0000-0100-000002000000}"/>
    <hyperlink ref="K16" r:id="rId4" xr:uid="{00000000-0004-0000-0100-000003000000}"/>
    <hyperlink ref="K18" r:id="rId5" xr:uid="{00000000-0004-0000-0100-000004000000}"/>
  </hyperlinks>
  <pageMargins left="0.75" right="0.75" top="1" bottom="1" header="0.5" footer="0.5"/>
  <pageSetup orientation="portrait" r:id="rId6"/>
  <legacyDrawing r:id="rId7"/>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1000000}">
          <x14:formula1>
            <xm:f>'C:\Users\jmbarrios\AppData\Local\Microsoft\Windows\INetCache\Content.Outlook\9EYSWXF2\[A-F-30-Formato Solicitud Certificado de Disponibilidad Presupuestal V7 - SANDRA AVELLANEDA - 5feb-2024.xlsx]Datos'!#REF!</xm:f>
          </x14:formula1>
          <xm:sqref>C50:C54 C57</xm:sqref>
        </x14:dataValidation>
        <x14:dataValidation type="list" allowBlank="1" showInputMessage="1" showErrorMessage="1" xr:uid="{00000000-0002-0000-0100-000002000000}">
          <x14:formula1>
            <xm:f>'C:\Users\jmbarrios\AppData\Local\Microsoft\Windows\INetCache\Content.Outlook\9EYSWXF2\[7) nuevo alejandro  A-F-30-Formato Solicitud Certificado de Disponibilidad Presupuestal (004).xlsx]Datos'!#REF!</xm:f>
          </x14:formula1>
          <xm:sqref>C32:C33</xm:sqref>
        </x14:dataValidation>
        <x14:dataValidation type="list" allowBlank="1" showInputMessage="1" showErrorMessage="1" xr:uid="{00000000-0002-0000-0100-000003000000}">
          <x14:formula1>
            <xm:f>'C:\Users\jmbarrios\AppData\Local\Microsoft\Windows\INetCache\Content.Outlook\9EYSWXF2\[Solicitud Certificado de Disponibilidad Presupuestal  FERNANDO CAMACHO.xlsx]Datos'!#REF!</xm:f>
          </x14:formula1>
          <xm:sqref>C55</xm:sqref>
        </x14:dataValidation>
        <x14:dataValidation type="list" allowBlank="1" showInputMessage="1" showErrorMessage="1" xr:uid="{00000000-0002-0000-0100-000004000000}">
          <x14:formula1>
            <xm:f>'C:\Users\jmbarrios\AppData\Local\Microsoft\Windows\INetCache\Content.Outlook\9EYSWXF2\[6. A-F-30-Formato Solicitud Certificado de Disponibilidad Presupuestal ERDS.xlsx]Datos'!#REF!</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A51573" workbookViewId="0">
      <selection activeCell="B51607" sqref="B5160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03.425781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row>
    <row r="44" spans="1:1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Adquisiciones   (2)</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Nelson Vargas</dc:creator>
  <cp:keywords/>
  <dc:description/>
  <cp:lastModifiedBy>Oscar Javier Angel Caraballo</cp:lastModifiedBy>
  <cp:lastPrinted>2024-05-21T15:46:25Z</cp:lastPrinted>
  <dcterms:created xsi:type="dcterms:W3CDTF">2022-04-05T18:42:40Z</dcterms:created>
  <dcterms:modified xsi:type="dcterms:W3CDTF">2025-04-29T15:12:27Z</dcterms:modified>
  <cp:category/>
  <cp:contentStatus/>
</cp:coreProperties>
</file>